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fanuli\Desktop\"/>
    </mc:Choice>
  </mc:AlternateContent>
  <bookViews>
    <workbookView xWindow="0" yWindow="0" windowWidth="24000" windowHeight="9030"/>
  </bookViews>
  <sheets>
    <sheet name="B.sintet.19" sheetId="1" r:id="rId1"/>
  </sheets>
  <externalReferences>
    <externalReference r:id="rId2"/>
  </externalReferences>
  <definedNames>
    <definedName name="_xlnm.Print_Area" localSheetId="0">B.sintet.19!$A$2:$G$246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5" i="1" l="1"/>
  <c r="E188" i="1"/>
  <c r="E192" i="1"/>
  <c r="E196" i="1"/>
  <c r="E197" i="1"/>
  <c r="E198" i="1"/>
  <c r="D200" i="1"/>
  <c r="D201" i="1"/>
  <c r="D202" i="1"/>
  <c r="D203" i="1"/>
  <c r="E199" i="1"/>
  <c r="E204" i="1"/>
  <c r="E209" i="1"/>
  <c r="E210" i="1"/>
  <c r="E212" i="1"/>
  <c r="E215" i="1"/>
  <c r="E219" i="1"/>
  <c r="E223" i="1"/>
  <c r="E226" i="1"/>
  <c r="E231" i="1"/>
  <c r="E235" i="1"/>
  <c r="E239" i="1"/>
  <c r="E242" i="1"/>
  <c r="E245" i="1"/>
  <c r="D224" i="1"/>
  <c r="D221" i="1"/>
  <c r="D222" i="1"/>
  <c r="D208" i="1"/>
  <c r="D206" i="1"/>
  <c r="D205" i="1"/>
  <c r="D191" i="1"/>
  <c r="D190" i="1"/>
  <c r="D189" i="1"/>
  <c r="G171" i="1"/>
  <c r="E171" i="1"/>
  <c r="E112" i="1"/>
  <c r="E113" i="1"/>
  <c r="D116" i="1"/>
  <c r="D118" i="1"/>
  <c r="E115" i="1"/>
  <c r="E119" i="1"/>
  <c r="E120" i="1"/>
  <c r="E122" i="1"/>
  <c r="E126" i="1"/>
  <c r="E125" i="1"/>
  <c r="E128" i="1"/>
  <c r="E131" i="1"/>
  <c r="E134" i="1"/>
  <c r="E136" i="1"/>
  <c r="E138" i="1"/>
  <c r="E140" i="1"/>
  <c r="E143" i="1"/>
  <c r="E145" i="1"/>
  <c r="E147" i="1"/>
  <c r="E150" i="1"/>
  <c r="E154" i="1"/>
  <c r="E157" i="1"/>
  <c r="E159" i="1"/>
  <c r="E161" i="1"/>
  <c r="D152" i="1"/>
  <c r="D151" i="1"/>
  <c r="D149" i="1"/>
  <c r="D146" i="1"/>
  <c r="D144" i="1"/>
  <c r="D142" i="1"/>
  <c r="D141" i="1"/>
  <c r="D139" i="1"/>
  <c r="D137" i="1"/>
  <c r="D135" i="1"/>
  <c r="E19" i="1"/>
  <c r="E20" i="1"/>
  <c r="E22" i="1"/>
  <c r="E23" i="1"/>
  <c r="E26" i="1"/>
  <c r="E27" i="1"/>
  <c r="E28" i="1"/>
  <c r="E29" i="1"/>
  <c r="E30" i="1"/>
  <c r="E31" i="1"/>
  <c r="E34" i="1"/>
  <c r="E36" i="1"/>
  <c r="E42" i="1"/>
  <c r="E44" i="1"/>
  <c r="E49" i="1"/>
  <c r="E53" i="1"/>
  <c r="E55" i="1"/>
  <c r="E57" i="1"/>
  <c r="E59" i="1"/>
  <c r="E60" i="1"/>
  <c r="E61" i="1"/>
  <c r="E64" i="1"/>
  <c r="E67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E69" i="1"/>
  <c r="E84" i="1"/>
  <c r="E85" i="1"/>
  <c r="E87" i="1"/>
  <c r="E90" i="1"/>
  <c r="E92" i="1"/>
  <c r="E94" i="1"/>
  <c r="D62" i="1"/>
  <c r="D58" i="1"/>
  <c r="D54" i="1"/>
  <c r="D37" i="1"/>
</calcChain>
</file>

<file path=xl/sharedStrings.xml><?xml version="1.0" encoding="utf-8"?>
<sst xmlns="http://schemas.openxmlformats.org/spreadsheetml/2006/main" count="298" uniqueCount="251">
  <si>
    <t xml:space="preserve"> PUGLIA SVILUPPO S.p.A.</t>
  </si>
  <si>
    <t>Sede legale: Via delle Dalie - 70026 MODUGNO Z.I. (BA)</t>
  </si>
  <si>
    <t>Iscritta al registro delle imprese di BARI - C.F. e n. iscrizione 01751950732</t>
  </si>
  <si>
    <t>Iscritta al R.E.A. di BARI al n.450076 - Capitale sociale € 3.499.540,88 i.v.</t>
  </si>
  <si>
    <t>Codice fiscale e Partita IVA 01751950732</t>
  </si>
  <si>
    <t xml:space="preserve">  Soggetta alla direzione e coordinamento della Regione Puglia </t>
  </si>
  <si>
    <t xml:space="preserve">   Lungomare Nazario Sauro, 33 - 70121 Bari        codice fiscale n. 80017210727</t>
  </si>
  <si>
    <t>BILANCIO AL 31/12/2019</t>
  </si>
  <si>
    <t>STATO PATRIMONIALE</t>
  </si>
  <si>
    <t xml:space="preserve">PARZIALI </t>
  </si>
  <si>
    <t>TOTALI</t>
  </si>
  <si>
    <t xml:space="preserve">A) </t>
  </si>
  <si>
    <t>CREDITI VERSO I SOCI</t>
  </si>
  <si>
    <t>B)</t>
  </si>
  <si>
    <t>IMMOBILIZZAZIONI</t>
  </si>
  <si>
    <t>B.I</t>
  </si>
  <si>
    <t>IMMOBILIZZAZIONI IMMATERIALI</t>
  </si>
  <si>
    <t>B.I.1</t>
  </si>
  <si>
    <t>Costi di impianto e ampliamento</t>
  </si>
  <si>
    <t>B.I.3</t>
  </si>
  <si>
    <t>Diritti di brev.industr.e utilizz. opere ingegno</t>
  </si>
  <si>
    <t>B.I.6</t>
  </si>
  <si>
    <t>Immobilizzazioni in corso e acconti</t>
  </si>
  <si>
    <t>B.I.7</t>
  </si>
  <si>
    <t>Altre</t>
  </si>
  <si>
    <t>Totale</t>
  </si>
  <si>
    <t>IMMOBILIZZAZ. IMMATERIALI</t>
  </si>
  <si>
    <t>B.II</t>
  </si>
  <si>
    <t>IMMOBILIZZAZIONI MATERIALI</t>
  </si>
  <si>
    <t>B.II.1</t>
  </si>
  <si>
    <t>Terreni e fabbricati</t>
  </si>
  <si>
    <t>B.II.2</t>
  </si>
  <si>
    <t>Impianti e macchinari</t>
  </si>
  <si>
    <t>B.II.3</t>
  </si>
  <si>
    <t>Attrezzature industriali e commerciali</t>
  </si>
  <si>
    <t>B.II.4</t>
  </si>
  <si>
    <t>Altri beni materiali</t>
  </si>
  <si>
    <t>B.II.5</t>
  </si>
  <si>
    <t xml:space="preserve">Totale </t>
  </si>
  <si>
    <t>IMMOBILIZZAZ. MATERIALI</t>
  </si>
  <si>
    <t>B.III</t>
  </si>
  <si>
    <t>IMMOBILIZZAZIONI FINANZIARIE</t>
  </si>
  <si>
    <t>B.III.1</t>
  </si>
  <si>
    <t>Partecipazioni</t>
  </si>
  <si>
    <t>B.III.1.d</t>
  </si>
  <si>
    <t>Partecipazioni in altre imprese</t>
  </si>
  <si>
    <t>B.III.2</t>
  </si>
  <si>
    <t>Crediti</t>
  </si>
  <si>
    <t>B.III.2.d-bis</t>
  </si>
  <si>
    <t>Crediti verso altri</t>
  </si>
  <si>
    <t>esigibili oltre l'esercizio successivo</t>
  </si>
  <si>
    <t>B.III.3</t>
  </si>
  <si>
    <t>Altri titoli</t>
  </si>
  <si>
    <t>B.III.4</t>
  </si>
  <si>
    <t>Azioni proprie</t>
  </si>
  <si>
    <t>valore nominale complessivo</t>
  </si>
  <si>
    <t>IMMOBILIZZAZ. FINANZIARIE</t>
  </si>
  <si>
    <t>TOTALE IMMOBILIZZAZIONI</t>
  </si>
  <si>
    <t>C)</t>
  </si>
  <si>
    <t>ATTIVO CIRCOLANTE</t>
  </si>
  <si>
    <t>C.I</t>
  </si>
  <si>
    <t>RIMANENZE</t>
  </si>
  <si>
    <t>C.I.3</t>
  </si>
  <si>
    <t>Lavori in corso su ordinazione</t>
  </si>
  <si>
    <t>C.II</t>
  </si>
  <si>
    <t>CREDITI CHE NON COSTITUISCONO</t>
  </si>
  <si>
    <t>C.II.1</t>
  </si>
  <si>
    <t>Crediti verso clienti</t>
  </si>
  <si>
    <t>esigibili entro l'esercizio successivo</t>
  </si>
  <si>
    <t>C.II.3</t>
  </si>
  <si>
    <t>Crediti verso imprese collegate</t>
  </si>
  <si>
    <t>C.II.4</t>
  </si>
  <si>
    <t>Crediti verso controllanti</t>
  </si>
  <si>
    <t>C.II.5-bis</t>
  </si>
  <si>
    <t>Crediti tributari</t>
  </si>
  <si>
    <t>C.II.5-ter</t>
  </si>
  <si>
    <t>Imposte anticipate</t>
  </si>
  <si>
    <t>C.II.5-quater</t>
  </si>
  <si>
    <t>C.IV</t>
  </si>
  <si>
    <t>DISPONIBILITA' LIQUIDE</t>
  </si>
  <si>
    <t>C.IV.1</t>
  </si>
  <si>
    <t>Depositi bancari e postali</t>
  </si>
  <si>
    <t>di cui: depositi vincolati a termine</t>
  </si>
  <si>
    <t>C.IV.1.1</t>
  </si>
  <si>
    <t>Depositi bancari vincolati all'attuazione
degli strumenti di ingegneria finanziaria</t>
  </si>
  <si>
    <t>C.IV.1.1.1</t>
  </si>
  <si>
    <t xml:space="preserve">c/Fondo di Controgaranzia </t>
  </si>
  <si>
    <t>C.IV.1.1.2</t>
  </si>
  <si>
    <t>c/Fondo di Tranched Cover</t>
  </si>
  <si>
    <t>C.IV.1.1.3</t>
  </si>
  <si>
    <t>c/Fondo Microcredito</t>
  </si>
  <si>
    <t>C.IV.1.1.4</t>
  </si>
  <si>
    <t>c/Fondo Internazionalizzazione</t>
  </si>
  <si>
    <t>C.IV.1.1.5</t>
  </si>
  <si>
    <t>c/Fondo Start-up/NIDI</t>
  </si>
  <si>
    <t>C.IV.1.1.6</t>
  </si>
  <si>
    <t>c/Fondo Finanziamento del Rischio</t>
  </si>
  <si>
    <t>C.IV.1.1.7</t>
  </si>
  <si>
    <t>c/Fondo mutui PMI Tutela dell'Ambiente</t>
  </si>
  <si>
    <t>C.IV.1.1.8</t>
  </si>
  <si>
    <t>c/Fondo Nidi 2014-2020</t>
  </si>
  <si>
    <t>C.IV.1.1.9</t>
  </si>
  <si>
    <t>c/Fondo Microcredito 2014-2020</t>
  </si>
  <si>
    <t>C.IV.1.1.10</t>
  </si>
  <si>
    <t>c/Fondo Tutela dell'Ambiente 2014-2020</t>
  </si>
  <si>
    <t>C.IV.1.1.11</t>
  </si>
  <si>
    <t>c/Fondo Tecnonidi 2014-2020</t>
  </si>
  <si>
    <t>C.IV.1.1.12</t>
  </si>
  <si>
    <t>c/Fondo Sussidiarietà</t>
  </si>
  <si>
    <t>C.IV.1.1.13</t>
  </si>
  <si>
    <t>c/Fondo Minibond</t>
  </si>
  <si>
    <t>C.IV.1.1.14</t>
  </si>
  <si>
    <t>c/Fondo Finanziamento del Rischio 2014-2020</t>
  </si>
  <si>
    <t>C.IV.3</t>
  </si>
  <si>
    <t>Denaro e valori in cassa</t>
  </si>
  <si>
    <t>TOTALE ATTIVO CIRCOLANTE</t>
  </si>
  <si>
    <t>D)</t>
  </si>
  <si>
    <t>RATEI E RISCONTI ATTIVI</t>
  </si>
  <si>
    <t>D</t>
  </si>
  <si>
    <t>Ratei e risconti attivi</t>
  </si>
  <si>
    <t>TOTALE RATEI E RISCONTI ATTIVI</t>
  </si>
  <si>
    <t>TOTALE ATTIVO</t>
  </si>
  <si>
    <t>PATRIMONIO NETTO</t>
  </si>
  <si>
    <t>A.I</t>
  </si>
  <si>
    <t>Capitale sociale</t>
  </si>
  <si>
    <t>A.IV</t>
  </si>
  <si>
    <t>Riserva legale</t>
  </si>
  <si>
    <t>A.VI</t>
  </si>
  <si>
    <t>Riserve per azioni proprie in portafoglio</t>
  </si>
  <si>
    <t>Altre riserve (con distinta indicazione)</t>
  </si>
  <si>
    <t>A.VII.a</t>
  </si>
  <si>
    <t>Riserva da contributi</t>
  </si>
  <si>
    <t>A.VII.b</t>
  </si>
  <si>
    <t>Riserva straordinaria</t>
  </si>
  <si>
    <t>A.VII.c</t>
  </si>
  <si>
    <t>Riserva facoltativa</t>
  </si>
  <si>
    <t>A.VIII</t>
  </si>
  <si>
    <t>Utili (perdite) portati a nuovo</t>
  </si>
  <si>
    <t>A.IX</t>
  </si>
  <si>
    <t>Utile (perdita dell'esercizio)</t>
  </si>
  <si>
    <t>TOTALE PATRIMONIO NETTO</t>
  </si>
  <si>
    <t>FONDI PER RISCHI E ONERI</t>
  </si>
  <si>
    <t>B.2</t>
  </si>
  <si>
    <t>Per imposte, anche differite</t>
  </si>
  <si>
    <t>B.3</t>
  </si>
  <si>
    <t>Altri fondi</t>
  </si>
  <si>
    <t>TOTALE FONDI PER RISCHI E ONERI</t>
  </si>
  <si>
    <t>TRATTAM. DI FINE RAPPORTO</t>
  </si>
  <si>
    <t>DI LAVORO SUBORDINATO</t>
  </si>
  <si>
    <t>DEBITI</t>
  </si>
  <si>
    <t>D.4</t>
  </si>
  <si>
    <t>Debiti verso banche</t>
  </si>
  <si>
    <t>D.5</t>
  </si>
  <si>
    <t>Debiti verso altri finanziatori</t>
  </si>
  <si>
    <t>D.6</t>
  </si>
  <si>
    <t xml:space="preserve">Acconti </t>
  </si>
  <si>
    <t>D.7</t>
  </si>
  <si>
    <t>Debiti verso fornitori</t>
  </si>
  <si>
    <t>D.11</t>
  </si>
  <si>
    <t>Debiti verso imprese controllanti</t>
  </si>
  <si>
    <t>D.12</t>
  </si>
  <si>
    <t>Debiti tributari</t>
  </si>
  <si>
    <t>D.13</t>
  </si>
  <si>
    <t>Debiti verso istit.di prev.e di sicurezza soc.</t>
  </si>
  <si>
    <t>D.14</t>
  </si>
  <si>
    <t>Altri debiti</t>
  </si>
  <si>
    <t>TOTALE DEBITI</t>
  </si>
  <si>
    <t>E)</t>
  </si>
  <si>
    <t>RATEI E RISCONTI PASSIVI</t>
  </si>
  <si>
    <t>E</t>
  </si>
  <si>
    <t>Ratei e risconti passivi</t>
  </si>
  <si>
    <t>TOTALE RATEI E RISCONTI PASSIVI</t>
  </si>
  <si>
    <t>TOTALE PASSIVO</t>
  </si>
  <si>
    <t>CONTI D'ORDINE</t>
  </si>
  <si>
    <t>K.3</t>
  </si>
  <si>
    <t>Altri conti d'ordine</t>
  </si>
  <si>
    <t>TOTALE CONTI D'ORDINE</t>
  </si>
  <si>
    <t>CONTO ECONOMICO</t>
  </si>
  <si>
    <t>A)</t>
  </si>
  <si>
    <t>VALORE DELLA PRODUZIONE</t>
  </si>
  <si>
    <t>A.1</t>
  </si>
  <si>
    <t>Ricavi delle vendite e delle prestazioni</t>
  </si>
  <si>
    <t>A.3</t>
  </si>
  <si>
    <t>Variaz. dei lavori in corso su ordinazione</t>
  </si>
  <si>
    <t>A.4</t>
  </si>
  <si>
    <t>Incrementi di immobilizz. per lavori interni</t>
  </si>
  <si>
    <t>A.5</t>
  </si>
  <si>
    <t>Altri ricavi e proventi</t>
  </si>
  <si>
    <t>di cui contributi per formazione personale</t>
  </si>
  <si>
    <t>di cui contributi per Strumenti Finanziari</t>
  </si>
  <si>
    <t>di cui contributi per Programmazione Unitaria</t>
  </si>
  <si>
    <t>TOTALE VALORE DELLA PRODUZIONE</t>
  </si>
  <si>
    <t>COSTI DELLA PRODUZIONE</t>
  </si>
  <si>
    <t>B.6</t>
  </si>
  <si>
    <t>Costi per mater.prime, sussid, cons.e merci</t>
  </si>
  <si>
    <t>B.7</t>
  </si>
  <si>
    <t>Costi per servizi</t>
  </si>
  <si>
    <t>B.8</t>
  </si>
  <si>
    <t>Godimento di beni di terzi</t>
  </si>
  <si>
    <t>B.9</t>
  </si>
  <si>
    <t>Costi per il personale</t>
  </si>
  <si>
    <t>B.9.a</t>
  </si>
  <si>
    <t>Salari e stipendi</t>
  </si>
  <si>
    <t>B.9.b</t>
  </si>
  <si>
    <t>Oneri sociali</t>
  </si>
  <si>
    <t>B.9.c</t>
  </si>
  <si>
    <t>Trattamento di fine rapporto</t>
  </si>
  <si>
    <t>B.9.e</t>
  </si>
  <si>
    <t>Altri costi</t>
  </si>
  <si>
    <t>B.10</t>
  </si>
  <si>
    <t>Ammortamenti e svalutazioni</t>
  </si>
  <si>
    <t>B.10.a</t>
  </si>
  <si>
    <t>Ammortamento delle immobilizz. immateriali</t>
  </si>
  <si>
    <t>B.10.b</t>
  </si>
  <si>
    <t>Ammortamento delle immobilizz. materiali</t>
  </si>
  <si>
    <t>B.10.c</t>
  </si>
  <si>
    <t>Altre svalutazioni delle immobilizzazioni</t>
  </si>
  <si>
    <t>B.10.d</t>
  </si>
  <si>
    <t>Sval.cred.compr.nell'att. circ.e disp.liquide</t>
  </si>
  <si>
    <t>B.12</t>
  </si>
  <si>
    <t>Accantonamenti per rischi</t>
  </si>
  <si>
    <t>B.14</t>
  </si>
  <si>
    <t>Oneri diversi di gestione</t>
  </si>
  <si>
    <t>TOTALE COSTI DELLA PRODUZIONE</t>
  </si>
  <si>
    <t xml:space="preserve">    Differenza tra valore e costi della produzione</t>
  </si>
  <si>
    <t>PROVENTI E ONERI FINANZIARI</t>
  </si>
  <si>
    <t>C.16</t>
  </si>
  <si>
    <t>Altri proventi finanziari</t>
  </si>
  <si>
    <t>C.16.d</t>
  </si>
  <si>
    <t>Proventi diversi dai precedenti</t>
  </si>
  <si>
    <t>C.16.d.i</t>
  </si>
  <si>
    <t>da terzi</t>
  </si>
  <si>
    <t>C.17</t>
  </si>
  <si>
    <t>Interessi ed altri oneri finanziari</t>
  </si>
  <si>
    <t>C.17.i</t>
  </si>
  <si>
    <t>TOT. PROVENTI E ONERI FINANZIARI</t>
  </si>
  <si>
    <t xml:space="preserve">RETTIFICHE DI VALORE DI </t>
  </si>
  <si>
    <t>ATTIVITA' FINANZIARIE</t>
  </si>
  <si>
    <t>D.19</t>
  </si>
  <si>
    <t>Svalutazioni</t>
  </si>
  <si>
    <t>D.19.a</t>
  </si>
  <si>
    <t>Svalutazioni di partecipazioni</t>
  </si>
  <si>
    <t>D.19.b</t>
  </si>
  <si>
    <t>Svalutazione di immob.finanz.non partecipaz.</t>
  </si>
  <si>
    <t>TOT.RETT.DI VALORE DI ATTIV.FINANZ.</t>
  </si>
  <si>
    <t xml:space="preserve">           Risultato prima delle imposte</t>
  </si>
  <si>
    <t>D.20</t>
  </si>
  <si>
    <t xml:space="preserve">Imposte sul reddito dell'esercizio, correnti, </t>
  </si>
  <si>
    <t>differite e anticipate</t>
  </si>
  <si>
    <t>D.21</t>
  </si>
  <si>
    <t>Utile (perdita)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</si>
</sst>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color theme="3"/>
      <name val="Century Gothic"/>
      <family val="2"/>
    </font>
    <font>
      <b/>
      <sz val="10"/>
      <color theme="3"/>
      <name val="Century Gothic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3" fontId="1" fillId="0" borderId="0" xfId="0" applyNumberFormat="1" applyFont="1" applyFill="1"/>
    <xf numFmtId="3" fontId="1" fillId="0" borderId="4" xfId="0" applyNumberFormat="1" applyFont="1" applyFill="1" applyBorder="1"/>
    <xf numFmtId="3" fontId="1" fillId="0" borderId="8" xfId="0" applyNumberFormat="1" applyFont="1" applyFill="1" applyBorder="1"/>
    <xf numFmtId="3" fontId="1" fillId="0" borderId="9" xfId="0" applyNumberFormat="1" applyFont="1" applyFill="1" applyBorder="1"/>
    <xf numFmtId="3" fontId="1" fillId="0" borderId="18" xfId="0" applyNumberFormat="1" applyFont="1" applyFill="1" applyBorder="1"/>
    <xf numFmtId="0" fontId="1" fillId="0" borderId="4" xfId="0" applyFont="1" applyFill="1" applyBorder="1"/>
    <xf numFmtId="3" fontId="1" fillId="0" borderId="12" xfId="0" applyNumberFormat="1" applyFont="1" applyFill="1" applyBorder="1"/>
    <xf numFmtId="0" fontId="1" fillId="0" borderId="0" xfId="0" applyFont="1" applyFill="1"/>
    <xf numFmtId="3" fontId="2" fillId="0" borderId="4" xfId="0" applyNumberFormat="1" applyFont="1" applyFill="1" applyBorder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4" fontId="2" fillId="0" borderId="0" xfId="0" applyNumberFormat="1" applyFont="1" applyFill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7" xfId="0" applyFont="1" applyFill="1" applyBorder="1"/>
    <xf numFmtId="4" fontId="1" fillId="0" borderId="0" xfId="0" applyNumberFormat="1" applyFont="1" applyFill="1"/>
    <xf numFmtId="4" fontId="1" fillId="0" borderId="4" xfId="0" applyNumberFormat="1" applyFont="1" applyFill="1" applyBorder="1"/>
    <xf numFmtId="0" fontId="2" fillId="0" borderId="0" xfId="0" applyFont="1" applyFill="1"/>
    <xf numFmtId="0" fontId="2" fillId="0" borderId="4" xfId="0" applyFont="1" applyFill="1" applyBorder="1"/>
    <xf numFmtId="3" fontId="2" fillId="0" borderId="1" xfId="0" applyNumberFormat="1" applyFont="1" applyFill="1" applyBorder="1"/>
    <xf numFmtId="3" fontId="2" fillId="0" borderId="3" xfId="0" applyNumberFormat="1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/>
    <xf numFmtId="3" fontId="2" fillId="0" borderId="0" xfId="0" applyNumberFormat="1" applyFont="1" applyFill="1"/>
    <xf numFmtId="3" fontId="2" fillId="0" borderId="8" xfId="0" applyNumberFormat="1" applyFont="1" applyFill="1" applyBorder="1"/>
    <xf numFmtId="3" fontId="2" fillId="0" borderId="9" xfId="0" applyNumberFormat="1" applyFont="1" applyFill="1" applyBorder="1"/>
    <xf numFmtId="0" fontId="1" fillId="0" borderId="0" xfId="0" applyFont="1" applyFill="1" applyAlignment="1">
      <alignment horizontal="center" vertical="top"/>
    </xf>
    <xf numFmtId="0" fontId="1" fillId="0" borderId="4" xfId="0" applyFont="1" applyFill="1" applyBorder="1" applyAlignment="1">
      <alignment wrapText="1"/>
    </xf>
    <xf numFmtId="3" fontId="1" fillId="0" borderId="10" xfId="0" applyNumberFormat="1" applyFont="1" applyFill="1" applyBorder="1"/>
    <xf numFmtId="0" fontId="2" fillId="0" borderId="8" xfId="0" applyFont="1" applyFill="1" applyBorder="1"/>
    <xf numFmtId="0" fontId="1" fillId="0" borderId="9" xfId="0" applyFont="1" applyFill="1" applyBorder="1"/>
    <xf numFmtId="3" fontId="2" fillId="0" borderId="11" xfId="0" applyNumberFormat="1" applyFont="1" applyFill="1" applyBorder="1"/>
    <xf numFmtId="0" fontId="1" fillId="0" borderId="12" xfId="0" applyFont="1" applyFill="1" applyBorder="1"/>
    <xf numFmtId="3" fontId="1" fillId="0" borderId="13" xfId="0" applyNumberFormat="1" applyFont="1" applyFill="1" applyBorder="1"/>
    <xf numFmtId="3" fontId="1" fillId="0" borderId="14" xfId="0" applyNumberFormat="1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4" fontId="2" fillId="0" borderId="8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7" xfId="0" applyFont="1" applyFill="1" applyBorder="1"/>
    <xf numFmtId="3" fontId="2" fillId="0" borderId="12" xfId="0" applyNumberFormat="1" applyFont="1" applyFill="1" applyBorder="1"/>
    <xf numFmtId="3" fontId="2" fillId="0" borderId="2" xfId="0" applyNumberFormat="1" applyFont="1" applyFill="1" applyBorder="1"/>
    <xf numFmtId="0" fontId="2" fillId="0" borderId="19" xfId="0" applyFont="1" applyFill="1" applyBorder="1"/>
    <xf numFmtId="0" fontId="1" fillId="0" borderId="11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3" xfId="0" applyFont="1" applyFill="1" applyBorder="1"/>
    <xf numFmtId="3" fontId="1" fillId="0" borderId="20" xfId="0" applyNumberFormat="1" applyFont="1" applyFill="1" applyBorder="1"/>
    <xf numFmtId="3" fontId="1" fillId="0" borderId="21" xfId="0" applyNumberFormat="1" applyFont="1" applyFill="1" applyBorder="1"/>
    <xf numFmtId="0" fontId="2" fillId="0" borderId="14" xfId="0" applyFont="1" applyFill="1" applyBorder="1"/>
    <xf numFmtId="3" fontId="2" fillId="0" borderId="22" xfId="0" applyNumberFormat="1" applyFont="1" applyFill="1" applyBorder="1"/>
    <xf numFmtId="3" fontId="2" fillId="0" borderId="23" xfId="0" applyNumberFormat="1" applyFont="1" applyFill="1" applyBorder="1"/>
    <xf numFmtId="0" fontId="2" fillId="0" borderId="1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9" fontId="1" fillId="0" borderId="4" xfId="1" applyFont="1" applyFill="1" applyBorder="1"/>
    <xf numFmtId="0" fontId="1" fillId="0" borderId="0" xfId="0" applyFont="1" applyFill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/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0.1\area%20amministrazione%20e%20finanza\AMMINISTRAZIONE%20E%20FINANZA\CISI%20Puglia%202003\Amministrazione%20e%20finanza\BILANCIO%202019\BILANCIO_DETTAGLIATO_2019_v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2019"/>
      <sheetName val="CExRG"/>
      <sheetName val="Imm.imm."/>
      <sheetName val="Imm.mat."/>
      <sheetName val="Imm.fin."/>
      <sheetName val="Att. circolante"/>
      <sheetName val="PN"/>
      <sheetName val="Mov.patr.netto"/>
      <sheetName val="Debiti"/>
      <sheetName val="B7"/>
      <sheetName val="CE"/>
      <sheetName val="B.dett.19"/>
      <sheetName val="Indicatori fin."/>
      <sheetName val="B.sintet.19"/>
      <sheetName val="Rend.Fin._DEF."/>
      <sheetName val="N. PM"/>
      <sheetName val="Rend.Fin.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E12">
            <v>592.13999999999942</v>
          </cell>
        </row>
        <row r="16">
          <cell r="E16">
            <v>0</v>
          </cell>
        </row>
        <row r="20">
          <cell r="E20">
            <v>9120.7899999999936</v>
          </cell>
        </row>
        <row r="26">
          <cell r="E26">
            <v>603499.58000000007</v>
          </cell>
        </row>
        <row r="36">
          <cell r="E36">
            <v>8027825.7400000012</v>
          </cell>
        </row>
        <row r="58">
          <cell r="E58">
            <v>396992.23000000004</v>
          </cell>
        </row>
        <row r="67">
          <cell r="E67">
            <v>160</v>
          </cell>
        </row>
        <row r="89">
          <cell r="E89">
            <v>109665.87000000004</v>
          </cell>
        </row>
        <row r="95">
          <cell r="E95">
            <v>0</v>
          </cell>
        </row>
        <row r="104">
          <cell r="E104">
            <v>0</v>
          </cell>
        </row>
        <row r="112">
          <cell r="E112">
            <v>13117.33</v>
          </cell>
        </row>
        <row r="135">
          <cell r="E135">
            <v>260923.10999999996</v>
          </cell>
        </row>
        <row r="158">
          <cell r="E158">
            <v>7215199.0899999999</v>
          </cell>
        </row>
        <row r="171">
          <cell r="E171">
            <v>28344.85</v>
          </cell>
        </row>
        <row r="173">
          <cell r="E173">
            <v>121311</v>
          </cell>
        </row>
        <row r="186">
          <cell r="E186">
            <v>28117.95</v>
          </cell>
        </row>
        <row r="190">
          <cell r="E190">
            <v>7300763.3600000003</v>
          </cell>
        </row>
        <row r="191">
          <cell r="E191">
            <v>82742.559999999998</v>
          </cell>
        </row>
        <row r="192">
          <cell r="E192">
            <v>0</v>
          </cell>
        </row>
        <row r="193">
          <cell r="E193">
            <v>0</v>
          </cell>
        </row>
        <row r="194">
          <cell r="E194">
            <v>42567.76</v>
          </cell>
        </row>
        <row r="195">
          <cell r="E195">
            <v>0</v>
          </cell>
        </row>
        <row r="196">
          <cell r="E196">
            <v>8018404.9900000002</v>
          </cell>
        </row>
        <row r="197">
          <cell r="E197">
            <v>0</v>
          </cell>
        </row>
        <row r="198">
          <cell r="E198">
            <v>1702217.6</v>
          </cell>
        </row>
        <row r="199">
          <cell r="E199">
            <v>396701.62</v>
          </cell>
        </row>
        <row r="200">
          <cell r="E200">
            <v>1470688.9</v>
          </cell>
        </row>
        <row r="201">
          <cell r="E201">
            <v>1039323.62</v>
          </cell>
        </row>
        <row r="202">
          <cell r="E202">
            <v>2520053.8199999998</v>
          </cell>
        </row>
        <row r="203">
          <cell r="E203">
            <v>0</v>
          </cell>
        </row>
        <row r="204">
          <cell r="E204">
            <v>7844274.3799999999</v>
          </cell>
        </row>
        <row r="205">
          <cell r="E205">
            <v>507981</v>
          </cell>
        </row>
        <row r="206">
          <cell r="E206">
            <v>15917209.5</v>
          </cell>
        </row>
        <row r="207">
          <cell r="E207">
            <v>2610537.02</v>
          </cell>
        </row>
        <row r="208">
          <cell r="E208">
            <v>692553.87</v>
          </cell>
        </row>
        <row r="209">
          <cell r="E209">
            <v>11598905.33</v>
          </cell>
        </row>
        <row r="210">
          <cell r="E210">
            <v>581266.30000000005</v>
          </cell>
        </row>
        <row r="211">
          <cell r="E211">
            <v>0</v>
          </cell>
        </row>
        <row r="212">
          <cell r="E212">
            <v>1533955.07</v>
          </cell>
        </row>
        <row r="213">
          <cell r="E213">
            <v>110401.78</v>
          </cell>
        </row>
        <row r="214">
          <cell r="E214">
            <v>286077.37</v>
          </cell>
        </row>
        <row r="215">
          <cell r="E215">
            <v>1356660.2</v>
          </cell>
        </row>
        <row r="216">
          <cell r="E216">
            <v>0</v>
          </cell>
        </row>
        <row r="217">
          <cell r="E217">
            <v>193576.2</v>
          </cell>
        </row>
        <row r="218">
          <cell r="E218">
            <v>0</v>
          </cell>
        </row>
        <row r="219">
          <cell r="E219">
            <v>109712.16</v>
          </cell>
        </row>
        <row r="220">
          <cell r="E220">
            <v>1722454.42</v>
          </cell>
        </row>
        <row r="221">
          <cell r="E221">
            <v>1635818.09</v>
          </cell>
        </row>
        <row r="222">
          <cell r="E222">
            <v>81867246.230000004</v>
          </cell>
        </row>
        <row r="223">
          <cell r="E223">
            <v>0</v>
          </cell>
        </row>
        <row r="224">
          <cell r="E224">
            <v>366764.55</v>
          </cell>
        </row>
        <row r="225">
          <cell r="E225">
            <v>32449.599999999999</v>
          </cell>
        </row>
        <row r="226">
          <cell r="E226">
            <v>45992489.700000003</v>
          </cell>
        </row>
        <row r="227">
          <cell r="E227">
            <v>6231270.6500000004</v>
          </cell>
        </row>
        <row r="228">
          <cell r="E228">
            <v>0</v>
          </cell>
        </row>
        <row r="229">
          <cell r="E229">
            <v>1475818.23</v>
          </cell>
        </row>
        <row r="230">
          <cell r="E230">
            <v>19422880.600000001</v>
          </cell>
        </row>
        <row r="231">
          <cell r="E231">
            <v>11108418.18</v>
          </cell>
        </row>
        <row r="232">
          <cell r="E232">
            <v>6863799.3499999996</v>
          </cell>
        </row>
        <row r="233">
          <cell r="E233">
            <v>0</v>
          </cell>
        </row>
        <row r="234">
          <cell r="E234">
            <v>907.98</v>
          </cell>
        </row>
        <row r="235">
          <cell r="E235">
            <v>921.41</v>
          </cell>
        </row>
        <row r="236">
          <cell r="E236">
            <v>6250396.1900000004</v>
          </cell>
        </row>
        <row r="237">
          <cell r="E237">
            <v>5542674.9800000004</v>
          </cell>
        </row>
        <row r="238">
          <cell r="E238">
            <v>1000</v>
          </cell>
        </row>
        <row r="239">
          <cell r="E239">
            <v>44346.13</v>
          </cell>
        </row>
        <row r="240">
          <cell r="E240">
            <v>78918.789999999994</v>
          </cell>
        </row>
        <row r="241">
          <cell r="E241">
            <v>62850</v>
          </cell>
        </row>
        <row r="242">
          <cell r="E242">
            <v>41510.1</v>
          </cell>
        </row>
        <row r="243">
          <cell r="E243">
            <v>12183021.529999999</v>
          </cell>
        </row>
        <row r="244">
          <cell r="E244">
            <v>12456029.68</v>
          </cell>
        </row>
        <row r="245">
          <cell r="E245">
            <v>2984002.57</v>
          </cell>
        </row>
        <row r="246">
          <cell r="E246">
            <v>3749938.34</v>
          </cell>
        </row>
        <row r="247">
          <cell r="E247">
            <v>6500166.3399999999</v>
          </cell>
        </row>
        <row r="248">
          <cell r="E248">
            <v>888.76</v>
          </cell>
        </row>
        <row r="249">
          <cell r="E249">
            <v>30313744.190000001</v>
          </cell>
        </row>
        <row r="250">
          <cell r="E250">
            <v>18563249.210000001</v>
          </cell>
        </row>
        <row r="251">
          <cell r="E251">
            <v>1009019.47</v>
          </cell>
        </row>
        <row r="252">
          <cell r="E252">
            <v>1087623.3400000001</v>
          </cell>
        </row>
        <row r="253">
          <cell r="E253">
            <v>1087378.6399999999</v>
          </cell>
        </row>
        <row r="254">
          <cell r="E254">
            <v>369851.36</v>
          </cell>
        </row>
        <row r="255">
          <cell r="E255">
            <v>543793.46</v>
          </cell>
        </row>
        <row r="256">
          <cell r="E256">
            <v>1456605.39</v>
          </cell>
        </row>
        <row r="257">
          <cell r="E257">
            <v>1999981.39</v>
          </cell>
        </row>
        <row r="258">
          <cell r="E258">
            <v>648629.46</v>
          </cell>
        </row>
        <row r="259">
          <cell r="E259">
            <v>1351346.97</v>
          </cell>
        </row>
        <row r="260">
          <cell r="E260">
            <v>1351351.35</v>
          </cell>
        </row>
        <row r="261">
          <cell r="E261">
            <v>648648.65</v>
          </cell>
        </row>
        <row r="264">
          <cell r="E264">
            <v>1006.94</v>
          </cell>
        </row>
        <row r="275">
          <cell r="E275">
            <v>12185.09</v>
          </cell>
        </row>
        <row r="281">
          <cell r="E281">
            <v>3499540.88</v>
          </cell>
        </row>
        <row r="282">
          <cell r="E282">
            <v>270915.78999999998</v>
          </cell>
        </row>
        <row r="286">
          <cell r="E286">
            <v>528354</v>
          </cell>
        </row>
        <row r="297">
          <cell r="E297">
            <v>1418578.79</v>
          </cell>
        </row>
        <row r="298">
          <cell r="E298">
            <v>88123.199999999109</v>
          </cell>
        </row>
        <row r="301">
          <cell r="E301">
            <v>0</v>
          </cell>
        </row>
        <row r="303">
          <cell r="E303">
            <v>198033.8</v>
          </cell>
        </row>
        <row r="304">
          <cell r="E304">
            <v>51092.86</v>
          </cell>
        </row>
        <row r="305">
          <cell r="E305">
            <v>291834.73</v>
          </cell>
        </row>
        <row r="311">
          <cell r="E311">
            <v>1700167.2200000002</v>
          </cell>
        </row>
        <row r="316">
          <cell r="E316">
            <v>0</v>
          </cell>
        </row>
        <row r="318">
          <cell r="E318">
            <v>15593.6</v>
          </cell>
        </row>
        <row r="319">
          <cell r="E319">
            <v>37896.6</v>
          </cell>
        </row>
        <row r="320">
          <cell r="E320">
            <v>53490.2</v>
          </cell>
        </row>
        <row r="327">
          <cell r="E327">
            <v>5734943.54</v>
          </cell>
        </row>
        <row r="330">
          <cell r="E330">
            <v>2329.6999999999998</v>
          </cell>
        </row>
        <row r="331">
          <cell r="E331">
            <v>686646.46</v>
          </cell>
        </row>
        <row r="332">
          <cell r="E332">
            <v>-8844.23</v>
          </cell>
        </row>
        <row r="333">
          <cell r="E333">
            <v>423333.06</v>
          </cell>
        </row>
        <row r="335">
          <cell r="E335">
            <v>1103464.99</v>
          </cell>
        </row>
        <row r="360">
          <cell r="E360">
            <v>345817053.67000002</v>
          </cell>
        </row>
        <row r="368">
          <cell r="E368">
            <v>26945.82</v>
          </cell>
        </row>
        <row r="389">
          <cell r="E389">
            <v>450396.60000000009</v>
          </cell>
        </row>
        <row r="391">
          <cell r="E391">
            <v>7572.78</v>
          </cell>
        </row>
        <row r="419">
          <cell r="E419">
            <v>1354506.9399999997</v>
          </cell>
        </row>
        <row r="429">
          <cell r="E429">
            <v>1670192.85</v>
          </cell>
        </row>
        <row r="454">
          <cell r="E454">
            <v>156662.24</v>
          </cell>
        </row>
        <row r="459">
          <cell r="E459">
            <v>10500</v>
          </cell>
        </row>
        <row r="472">
          <cell r="E472">
            <v>395924.42</v>
          </cell>
        </row>
        <row r="473">
          <cell r="E473">
            <v>4933040.74</v>
          </cell>
        </row>
        <row r="474">
          <cell r="E474">
            <v>64076.86</v>
          </cell>
        </row>
        <row r="475">
          <cell r="E475">
            <v>185643.81</v>
          </cell>
        </row>
        <row r="476">
          <cell r="E476">
            <v>41553.919999999998</v>
          </cell>
        </row>
        <row r="477">
          <cell r="E477">
            <v>400107.64</v>
          </cell>
        </row>
        <row r="478">
          <cell r="E478">
            <v>46065.56</v>
          </cell>
        </row>
        <row r="479">
          <cell r="E479">
            <v>14324</v>
          </cell>
        </row>
        <row r="480">
          <cell r="E480">
            <v>422482.54</v>
          </cell>
        </row>
        <row r="481">
          <cell r="E481">
            <v>389924.47</v>
          </cell>
        </row>
        <row r="482">
          <cell r="E482">
            <v>204438.69</v>
          </cell>
        </row>
        <row r="483">
          <cell r="E483">
            <v>73991.820000000007</v>
          </cell>
        </row>
        <row r="484">
          <cell r="E484">
            <v>107216.34</v>
          </cell>
        </row>
        <row r="485">
          <cell r="E485">
            <v>194577.64</v>
          </cell>
        </row>
        <row r="486">
          <cell r="E486">
            <v>10412</v>
          </cell>
        </row>
        <row r="487">
          <cell r="E487">
            <v>724145.44</v>
          </cell>
        </row>
        <row r="488">
          <cell r="E488">
            <v>14093.68</v>
          </cell>
        </row>
        <row r="489">
          <cell r="E489">
            <v>227834.72</v>
          </cell>
        </row>
        <row r="490">
          <cell r="E490">
            <v>482171.99</v>
          </cell>
        </row>
        <row r="491">
          <cell r="E491">
            <v>9215982.9699999988</v>
          </cell>
        </row>
        <row r="498">
          <cell r="E498">
            <v>22793.33</v>
          </cell>
        </row>
        <row r="627">
          <cell r="E627">
            <v>2286711.4099999997</v>
          </cell>
        </row>
        <row r="632">
          <cell r="E632">
            <v>41658.720000000001</v>
          </cell>
        </row>
        <row r="635">
          <cell r="E635">
            <v>2628755.06</v>
          </cell>
        </row>
        <row r="636">
          <cell r="E636">
            <v>478029.48</v>
          </cell>
        </row>
        <row r="637">
          <cell r="E637">
            <v>107635.3</v>
          </cell>
        </row>
        <row r="638">
          <cell r="E638">
            <v>20743.07</v>
          </cell>
        </row>
        <row r="640">
          <cell r="E640">
            <v>1661626.43</v>
          </cell>
        </row>
        <row r="641">
          <cell r="E641">
            <v>16700</v>
          </cell>
        </row>
        <row r="642">
          <cell r="E642">
            <v>2443.6</v>
          </cell>
        </row>
        <row r="643">
          <cell r="E643">
            <v>3281.8</v>
          </cell>
        </row>
        <row r="645">
          <cell r="E645">
            <v>791729.75</v>
          </cell>
        </row>
        <row r="646">
          <cell r="E646">
            <v>174508.22</v>
          </cell>
        </row>
        <row r="647">
          <cell r="E647">
            <v>9599.98</v>
          </cell>
        </row>
        <row r="648">
          <cell r="E648">
            <v>32213.14</v>
          </cell>
        </row>
        <row r="649">
          <cell r="E649">
            <v>13892.41</v>
          </cell>
        </row>
        <row r="651">
          <cell r="E651">
            <v>5446.19</v>
          </cell>
        </row>
        <row r="652">
          <cell r="E652">
            <v>2092.11</v>
          </cell>
        </row>
        <row r="653">
          <cell r="E653">
            <v>33768.870000000003</v>
          </cell>
        </row>
        <row r="654">
          <cell r="E654">
            <v>0</v>
          </cell>
        </row>
        <row r="655">
          <cell r="E655">
            <v>0</v>
          </cell>
        </row>
        <row r="656">
          <cell r="E656">
            <v>0</v>
          </cell>
        </row>
        <row r="657">
          <cell r="E657">
            <v>0</v>
          </cell>
        </row>
        <row r="658">
          <cell r="E658">
            <v>0</v>
          </cell>
        </row>
        <row r="659">
          <cell r="E659">
            <v>0</v>
          </cell>
        </row>
        <row r="660">
          <cell r="E660">
            <v>0</v>
          </cell>
        </row>
        <row r="662">
          <cell r="E662">
            <v>0</v>
          </cell>
        </row>
        <row r="663">
          <cell r="E663">
            <v>205005.79</v>
          </cell>
        </row>
        <row r="664">
          <cell r="E664">
            <v>30623.55</v>
          </cell>
        </row>
        <row r="665">
          <cell r="E665">
            <v>7888.61</v>
          </cell>
        </row>
        <row r="666">
          <cell r="E666">
            <v>0</v>
          </cell>
        </row>
        <row r="667">
          <cell r="E667">
            <v>0</v>
          </cell>
        </row>
        <row r="669">
          <cell r="E669">
            <v>20100</v>
          </cell>
        </row>
        <row r="673">
          <cell r="E673">
            <v>0</v>
          </cell>
        </row>
        <row r="674">
          <cell r="E674">
            <v>394.72</v>
          </cell>
        </row>
        <row r="675">
          <cell r="E675">
            <v>11719.85</v>
          </cell>
        </row>
        <row r="676">
          <cell r="E676">
            <v>8113.98</v>
          </cell>
        </row>
        <row r="678">
          <cell r="E678">
            <v>55750.239999999998</v>
          </cell>
        </row>
        <row r="679">
          <cell r="E679">
            <v>49236.2</v>
          </cell>
        </row>
        <row r="680">
          <cell r="E680">
            <v>355.56</v>
          </cell>
        </row>
        <row r="681">
          <cell r="E681">
            <v>74674.929999999993</v>
          </cell>
        </row>
        <row r="682">
          <cell r="E682">
            <v>2765.24</v>
          </cell>
        </row>
        <row r="683">
          <cell r="E683">
            <v>561.41</v>
          </cell>
        </row>
        <row r="684">
          <cell r="E684">
            <v>0</v>
          </cell>
        </row>
        <row r="685">
          <cell r="E685">
            <v>0</v>
          </cell>
        </row>
        <row r="686">
          <cell r="E686">
            <v>17673.29</v>
          </cell>
        </row>
        <row r="687">
          <cell r="E687">
            <v>0</v>
          </cell>
        </row>
        <row r="688">
          <cell r="E688">
            <v>14398.45</v>
          </cell>
        </row>
        <row r="689">
          <cell r="E689">
            <v>0</v>
          </cell>
        </row>
        <row r="690">
          <cell r="E690">
            <v>58269.120000000003</v>
          </cell>
        </row>
        <row r="691">
          <cell r="E691">
            <v>6753.67</v>
          </cell>
        </row>
        <row r="692">
          <cell r="E692">
            <v>6884.77</v>
          </cell>
        </row>
        <row r="693">
          <cell r="E693">
            <v>15888.73</v>
          </cell>
        </row>
        <row r="694">
          <cell r="E694">
            <v>215.86</v>
          </cell>
        </row>
        <row r="695">
          <cell r="E695">
            <v>0</v>
          </cell>
        </row>
        <row r="696">
          <cell r="E696">
            <v>0</v>
          </cell>
        </row>
        <row r="697">
          <cell r="E697">
            <v>0</v>
          </cell>
        </row>
        <row r="698">
          <cell r="E698">
            <v>0</v>
          </cell>
        </row>
        <row r="699">
          <cell r="E699">
            <v>0</v>
          </cell>
        </row>
        <row r="700">
          <cell r="E700">
            <v>0</v>
          </cell>
        </row>
        <row r="701">
          <cell r="E701">
            <v>0</v>
          </cell>
        </row>
        <row r="702">
          <cell r="E702">
            <v>0</v>
          </cell>
        </row>
        <row r="707">
          <cell r="E707">
            <v>0</v>
          </cell>
        </row>
        <row r="708">
          <cell r="E708">
            <v>323656.01999999996</v>
          </cell>
        </row>
        <row r="710">
          <cell r="E710">
            <v>0</v>
          </cell>
        </row>
        <row r="738">
          <cell r="E738">
            <v>279321.08</v>
          </cell>
        </row>
        <row r="750">
          <cell r="E750">
            <v>2619.9699999999998</v>
          </cell>
        </row>
        <row r="759">
          <cell r="E759">
            <v>-282.06</v>
          </cell>
        </row>
        <row r="783">
          <cell r="E783">
            <v>-86636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51"/>
  <sheetViews>
    <sheetView showGridLines="0" tabSelected="1" topLeftCell="A83" zoomScaleNormal="100" zoomScaleSheetLayoutView="130" workbookViewId="0">
      <selection activeCell="C120" sqref="C120:G120"/>
    </sheetView>
  </sheetViews>
  <sheetFormatPr defaultColWidth="9.140625" defaultRowHeight="13.5" x14ac:dyDescent="0.25"/>
  <cols>
    <col min="1" max="1" width="3.140625" style="8" customWidth="1"/>
    <col min="2" max="2" width="11.85546875" style="8" customWidth="1"/>
    <col min="3" max="3" width="44.5703125" style="8" bestFit="1" customWidth="1"/>
    <col min="4" max="4" width="12.5703125" style="8" bestFit="1" customWidth="1"/>
    <col min="5" max="5" width="13.140625" style="8" customWidth="1"/>
    <col min="6" max="6" width="12.5703125" style="8" bestFit="1" customWidth="1"/>
    <col min="7" max="7" width="12.140625" style="8" customWidth="1"/>
    <col min="8" max="16384" width="9.140625" style="8"/>
  </cols>
  <sheetData>
    <row r="1" spans="1:7" ht="13.35" hidden="1" customHeight="1" x14ac:dyDescent="0.25"/>
    <row r="2" spans="1:7" x14ac:dyDescent="0.25">
      <c r="B2" s="10" t="s">
        <v>0</v>
      </c>
      <c r="C2" s="10"/>
      <c r="D2" s="10"/>
      <c r="E2" s="10"/>
      <c r="F2" s="10"/>
      <c r="G2" s="10"/>
    </row>
    <row r="3" spans="1:7" ht="14.25" customHeight="1" x14ac:dyDescent="0.25">
      <c r="B3" s="11" t="s">
        <v>1</v>
      </c>
      <c r="C3" s="11"/>
      <c r="D3" s="11"/>
      <c r="E3" s="11"/>
      <c r="F3" s="11"/>
      <c r="G3" s="11"/>
    </row>
    <row r="4" spans="1:7" x14ac:dyDescent="0.25">
      <c r="B4" s="11" t="s">
        <v>2</v>
      </c>
      <c r="C4" s="11"/>
      <c r="D4" s="11"/>
      <c r="E4" s="11"/>
      <c r="F4" s="11"/>
      <c r="G4" s="11"/>
    </row>
    <row r="5" spans="1:7" x14ac:dyDescent="0.25">
      <c r="B5" s="11" t="s">
        <v>3</v>
      </c>
      <c r="C5" s="11"/>
      <c r="D5" s="11"/>
      <c r="E5" s="11"/>
      <c r="F5" s="11"/>
      <c r="G5" s="11"/>
    </row>
    <row r="6" spans="1:7" x14ac:dyDescent="0.25">
      <c r="B6" s="11" t="s">
        <v>4</v>
      </c>
      <c r="C6" s="11"/>
      <c r="D6" s="11"/>
      <c r="E6" s="11"/>
      <c r="F6" s="11"/>
      <c r="G6" s="11"/>
    </row>
    <row r="7" spans="1:7" ht="16.5" customHeight="1" x14ac:dyDescent="0.25">
      <c r="B7" s="10" t="s">
        <v>5</v>
      </c>
      <c r="C7" s="10"/>
      <c r="D7" s="10"/>
      <c r="E7" s="10"/>
      <c r="F7" s="10"/>
      <c r="G7" s="10"/>
    </row>
    <row r="8" spans="1:7" ht="14.25" customHeight="1" x14ac:dyDescent="0.25">
      <c r="B8" s="10" t="s">
        <v>6</v>
      </c>
      <c r="C8" s="10"/>
      <c r="D8" s="10"/>
      <c r="E8" s="10"/>
      <c r="F8" s="10"/>
      <c r="G8" s="10"/>
    </row>
    <row r="9" spans="1:7" x14ac:dyDescent="0.25">
      <c r="B9" s="10" t="s">
        <v>7</v>
      </c>
      <c r="C9" s="10"/>
      <c r="D9" s="10"/>
      <c r="E9" s="10"/>
      <c r="F9" s="10"/>
      <c r="G9" s="10"/>
    </row>
    <row r="10" spans="1:7" x14ac:dyDescent="0.25">
      <c r="B10" s="12" t="s">
        <v>8</v>
      </c>
      <c r="C10" s="13"/>
      <c r="D10" s="13"/>
      <c r="E10" s="13"/>
      <c r="F10" s="13"/>
      <c r="G10" s="14"/>
    </row>
    <row r="11" spans="1:7" x14ac:dyDescent="0.25">
      <c r="A11" s="6"/>
      <c r="B11" s="10"/>
      <c r="C11" s="15"/>
      <c r="D11" s="16">
        <v>43830</v>
      </c>
      <c r="E11" s="15"/>
      <c r="F11" s="17">
        <v>43465</v>
      </c>
      <c r="G11" s="14"/>
    </row>
    <row r="12" spans="1:7" x14ac:dyDescent="0.25">
      <c r="A12" s="6"/>
      <c r="B12" s="18"/>
      <c r="C12" s="19"/>
      <c r="D12" s="20" t="s">
        <v>9</v>
      </c>
      <c r="E12" s="20" t="s">
        <v>10</v>
      </c>
      <c r="F12" s="20" t="s">
        <v>9</v>
      </c>
      <c r="G12" s="20" t="s">
        <v>10</v>
      </c>
    </row>
    <row r="13" spans="1:7" ht="7.5" customHeight="1" x14ac:dyDescent="0.25">
      <c r="A13" s="6"/>
      <c r="B13" s="21"/>
      <c r="C13" s="22"/>
      <c r="D13" s="23"/>
      <c r="E13" s="24"/>
      <c r="F13" s="23"/>
      <c r="G13" s="24"/>
    </row>
    <row r="14" spans="1:7" x14ac:dyDescent="0.25">
      <c r="A14" s="6"/>
      <c r="B14" s="25" t="s">
        <v>11</v>
      </c>
      <c r="C14" s="26" t="s">
        <v>12</v>
      </c>
      <c r="D14" s="23"/>
      <c r="E14" s="9">
        <v>0</v>
      </c>
      <c r="F14" s="23"/>
      <c r="G14" s="9">
        <v>0</v>
      </c>
    </row>
    <row r="15" spans="1:7" ht="9" customHeight="1" x14ac:dyDescent="0.25">
      <c r="A15" s="6"/>
      <c r="C15" s="6"/>
      <c r="D15" s="23"/>
      <c r="E15" s="24"/>
      <c r="F15" s="23"/>
      <c r="G15" s="24"/>
    </row>
    <row r="16" spans="1:7" x14ac:dyDescent="0.25">
      <c r="A16" s="6"/>
      <c r="B16" s="25" t="s">
        <v>13</v>
      </c>
      <c r="C16" s="26" t="s">
        <v>14</v>
      </c>
      <c r="D16" s="23"/>
      <c r="E16" s="24"/>
      <c r="F16" s="23"/>
      <c r="G16" s="24"/>
    </row>
    <row r="17" spans="1:7" ht="15" hidden="1" customHeight="1" x14ac:dyDescent="0.25">
      <c r="A17" s="6"/>
      <c r="B17" s="25"/>
      <c r="C17" s="26"/>
      <c r="D17" s="1"/>
      <c r="E17" s="2"/>
      <c r="F17" s="1"/>
      <c r="G17" s="2"/>
    </row>
    <row r="18" spans="1:7" x14ac:dyDescent="0.25">
      <c r="A18" s="6"/>
      <c r="B18" s="8" t="s">
        <v>15</v>
      </c>
      <c r="C18" s="6" t="s">
        <v>16</v>
      </c>
      <c r="D18" s="1"/>
      <c r="E18" s="2"/>
      <c r="F18" s="1"/>
      <c r="G18" s="2"/>
    </row>
    <row r="19" spans="1:7" x14ac:dyDescent="0.25">
      <c r="A19" s="6"/>
      <c r="B19" s="8" t="s">
        <v>17</v>
      </c>
      <c r="C19" s="6" t="s">
        <v>18</v>
      </c>
      <c r="D19" s="1"/>
      <c r="E19" s="2">
        <f>[1]B.dett.19!E12</f>
        <v>592.13999999999942</v>
      </c>
      <c r="F19" s="1"/>
      <c r="G19" s="2">
        <v>986.86000000000058</v>
      </c>
    </row>
    <row r="20" spans="1:7" x14ac:dyDescent="0.25">
      <c r="A20" s="6"/>
      <c r="B20" s="8" t="s">
        <v>19</v>
      </c>
      <c r="C20" s="6" t="s">
        <v>20</v>
      </c>
      <c r="D20" s="1"/>
      <c r="E20" s="2">
        <f>[1]B.dett.19!E16</f>
        <v>0</v>
      </c>
      <c r="F20" s="1"/>
      <c r="G20" s="2">
        <v>11719.849999999991</v>
      </c>
    </row>
    <row r="21" spans="1:7" ht="15.6" hidden="1" customHeight="1" x14ac:dyDescent="0.25">
      <c r="A21" s="6"/>
      <c r="B21" s="8" t="s">
        <v>21</v>
      </c>
      <c r="C21" s="6" t="s">
        <v>22</v>
      </c>
      <c r="D21" s="1"/>
      <c r="E21" s="2"/>
      <c r="F21" s="1"/>
      <c r="G21" s="2"/>
    </row>
    <row r="22" spans="1:7" x14ac:dyDescent="0.25">
      <c r="A22" s="6"/>
      <c r="B22" s="8" t="s">
        <v>23</v>
      </c>
      <c r="C22" s="6" t="s">
        <v>24</v>
      </c>
      <c r="D22" s="1"/>
      <c r="E22" s="2">
        <f>+[1]B.dett.19!E20</f>
        <v>9120.7899999999936</v>
      </c>
      <c r="F22" s="1"/>
      <c r="G22" s="2">
        <v>17234.76999999999</v>
      </c>
    </row>
    <row r="23" spans="1:7" x14ac:dyDescent="0.25">
      <c r="A23" s="6"/>
      <c r="B23" s="25" t="s">
        <v>25</v>
      </c>
      <c r="C23" s="26" t="s">
        <v>26</v>
      </c>
      <c r="D23" s="27"/>
      <c r="E23" s="28">
        <f>ROUND(SUM(E19:E22),0)</f>
        <v>9713</v>
      </c>
      <c r="F23" s="27"/>
      <c r="G23" s="28">
        <v>29941.479999999981</v>
      </c>
    </row>
    <row r="24" spans="1:7" x14ac:dyDescent="0.25">
      <c r="A24" s="6"/>
      <c r="C24" s="6"/>
      <c r="D24" s="1"/>
      <c r="E24" s="2"/>
      <c r="F24" s="1"/>
      <c r="G24" s="2"/>
    </row>
    <row r="25" spans="1:7" x14ac:dyDescent="0.25">
      <c r="A25" s="6"/>
      <c r="B25" s="8" t="s">
        <v>27</v>
      </c>
      <c r="C25" s="6" t="s">
        <v>28</v>
      </c>
      <c r="D25" s="1"/>
      <c r="E25" s="2"/>
      <c r="F25" s="1"/>
      <c r="G25" s="2"/>
    </row>
    <row r="26" spans="1:7" x14ac:dyDescent="0.25">
      <c r="A26" s="6"/>
      <c r="B26" s="8" t="s">
        <v>29</v>
      </c>
      <c r="C26" s="6" t="s">
        <v>30</v>
      </c>
      <c r="D26" s="1"/>
      <c r="E26" s="2">
        <f>+[1]B.dett.19!E26+[1]B.dett.19!E36</f>
        <v>8631325.3200000003</v>
      </c>
      <c r="F26" s="1"/>
      <c r="G26" s="2">
        <v>8808105.8600000013</v>
      </c>
    </row>
    <row r="27" spans="1:7" x14ac:dyDescent="0.25">
      <c r="A27" s="6"/>
      <c r="B27" s="8" t="s">
        <v>31</v>
      </c>
      <c r="C27" s="6" t="s">
        <v>32</v>
      </c>
      <c r="D27" s="1"/>
      <c r="E27" s="2">
        <f>+[1]B.dett.19!E58</f>
        <v>396992.23000000004</v>
      </c>
      <c r="F27" s="1"/>
      <c r="G27" s="2">
        <v>489709.73999999982</v>
      </c>
    </row>
    <row r="28" spans="1:7" ht="13.35" customHeight="1" x14ac:dyDescent="0.25">
      <c r="A28" s="6"/>
      <c r="B28" s="8" t="s">
        <v>33</v>
      </c>
      <c r="C28" s="6" t="s">
        <v>34</v>
      </c>
      <c r="D28" s="1"/>
      <c r="E28" s="2">
        <f>+[1]B.dett.19!E67</f>
        <v>160</v>
      </c>
      <c r="F28" s="1"/>
      <c r="G28" s="2">
        <v>0</v>
      </c>
    </row>
    <row r="29" spans="1:7" x14ac:dyDescent="0.25">
      <c r="A29" s="6"/>
      <c r="B29" s="8" t="s">
        <v>35</v>
      </c>
      <c r="C29" s="6" t="s">
        <v>36</v>
      </c>
      <c r="D29" s="1"/>
      <c r="E29" s="2">
        <f>+[1]B.dett.19!E89</f>
        <v>109665.87000000004</v>
      </c>
      <c r="F29" s="1"/>
      <c r="G29" s="2">
        <v>74625.969999999972</v>
      </c>
    </row>
    <row r="30" spans="1:7" ht="13.35" customHeight="1" x14ac:dyDescent="0.25">
      <c r="A30" s="6"/>
      <c r="B30" s="8" t="s">
        <v>37</v>
      </c>
      <c r="C30" s="6" t="s">
        <v>22</v>
      </c>
      <c r="D30" s="1"/>
      <c r="E30" s="2">
        <f>+[1]B.dett.19!E95</f>
        <v>0</v>
      </c>
      <c r="F30" s="1"/>
      <c r="G30" s="2">
        <v>0</v>
      </c>
    </row>
    <row r="31" spans="1:7" x14ac:dyDescent="0.25">
      <c r="A31" s="6"/>
      <c r="B31" s="25" t="s">
        <v>38</v>
      </c>
      <c r="C31" s="26" t="s">
        <v>39</v>
      </c>
      <c r="D31" s="27"/>
      <c r="E31" s="28">
        <f>ROUND(SUM(E26:E30),0)</f>
        <v>9138143</v>
      </c>
      <c r="F31" s="27"/>
      <c r="G31" s="28">
        <v>9372441.5700000022</v>
      </c>
    </row>
    <row r="32" spans="1:7" x14ac:dyDescent="0.25">
      <c r="A32" s="6"/>
      <c r="C32" s="6"/>
      <c r="D32" s="1"/>
      <c r="E32" s="2"/>
      <c r="F32" s="1"/>
      <c r="G32" s="2"/>
    </row>
    <row r="33" spans="1:7" x14ac:dyDescent="0.25">
      <c r="A33" s="6"/>
      <c r="B33" s="8" t="s">
        <v>40</v>
      </c>
      <c r="C33" s="6" t="s">
        <v>41</v>
      </c>
      <c r="D33" s="1"/>
      <c r="E33" s="2"/>
      <c r="F33" s="1"/>
      <c r="G33" s="2"/>
    </row>
    <row r="34" spans="1:7" ht="13.35" hidden="1" customHeight="1" x14ac:dyDescent="0.25">
      <c r="A34" s="6"/>
      <c r="B34" s="8" t="s">
        <v>42</v>
      </c>
      <c r="C34" s="6" t="s">
        <v>43</v>
      </c>
      <c r="D34" s="1"/>
      <c r="E34" s="2">
        <f>+[1]B.dett.19!E104</f>
        <v>0</v>
      </c>
      <c r="F34" s="1"/>
      <c r="G34" s="2">
        <v>0</v>
      </c>
    </row>
    <row r="35" spans="1:7" ht="13.35" hidden="1" customHeight="1" x14ac:dyDescent="0.25">
      <c r="A35" s="6"/>
      <c r="B35" s="8" t="s">
        <v>44</v>
      </c>
      <c r="C35" s="6" t="s">
        <v>45</v>
      </c>
      <c r="D35" s="1">
        <v>0</v>
      </c>
      <c r="E35" s="2"/>
      <c r="F35" s="1">
        <v>0</v>
      </c>
      <c r="G35" s="2"/>
    </row>
    <row r="36" spans="1:7" x14ac:dyDescent="0.25">
      <c r="A36" s="6"/>
      <c r="B36" s="8" t="s">
        <v>46</v>
      </c>
      <c r="C36" s="6" t="s">
        <v>47</v>
      </c>
      <c r="D36" s="1"/>
      <c r="E36" s="2">
        <f>+[1]B.dett.19!E112</f>
        <v>13117.33</v>
      </c>
      <c r="F36" s="1"/>
      <c r="G36" s="2">
        <v>13854.42</v>
      </c>
    </row>
    <row r="37" spans="1:7" x14ac:dyDescent="0.25">
      <c r="A37" s="6"/>
      <c r="B37" s="8" t="s">
        <v>48</v>
      </c>
      <c r="C37" s="6" t="s">
        <v>49</v>
      </c>
      <c r="D37" s="1">
        <f>+E36</f>
        <v>13117.33</v>
      </c>
      <c r="E37" s="2"/>
      <c r="F37" s="1">
        <v>13854.42</v>
      </c>
      <c r="G37" s="2"/>
    </row>
    <row r="38" spans="1:7" ht="13.35" hidden="1" customHeight="1" x14ac:dyDescent="0.25">
      <c r="A38" s="6"/>
      <c r="C38" s="6" t="s">
        <v>50</v>
      </c>
      <c r="D38" s="1">
        <v>0</v>
      </c>
      <c r="E38" s="2"/>
      <c r="F38" s="1">
        <v>0</v>
      </c>
      <c r="G38" s="2"/>
    </row>
    <row r="39" spans="1:7" ht="13.35" hidden="1" customHeight="1" x14ac:dyDescent="0.25">
      <c r="A39" s="6"/>
      <c r="B39" s="8" t="s">
        <v>51</v>
      </c>
      <c r="C39" s="6" t="s">
        <v>52</v>
      </c>
      <c r="D39" s="1"/>
      <c r="E39" s="2">
        <v>0</v>
      </c>
      <c r="F39" s="1"/>
      <c r="G39" s="2">
        <v>0</v>
      </c>
    </row>
    <row r="40" spans="1:7" ht="13.35" hidden="1" customHeight="1" x14ac:dyDescent="0.25">
      <c r="A40" s="6"/>
      <c r="B40" s="8" t="s">
        <v>53</v>
      </c>
      <c r="C40" s="6" t="s">
        <v>54</v>
      </c>
      <c r="D40" s="1"/>
      <c r="E40" s="2">
        <v>0</v>
      </c>
      <c r="F40" s="1"/>
      <c r="G40" s="2">
        <v>0</v>
      </c>
    </row>
    <row r="41" spans="1:7" ht="13.35" hidden="1" customHeight="1" x14ac:dyDescent="0.25">
      <c r="A41" s="6"/>
      <c r="C41" s="6" t="s">
        <v>55</v>
      </c>
      <c r="D41" s="1">
        <v>0</v>
      </c>
      <c r="E41" s="2"/>
      <c r="F41" s="1">
        <v>0</v>
      </c>
      <c r="G41" s="2"/>
    </row>
    <row r="42" spans="1:7" x14ac:dyDescent="0.25">
      <c r="A42" s="6"/>
      <c r="B42" s="25" t="s">
        <v>38</v>
      </c>
      <c r="C42" s="26" t="s">
        <v>56</v>
      </c>
      <c r="D42" s="27"/>
      <c r="E42" s="28">
        <f>ROUND(SUM(E34:E40),0)</f>
        <v>13117</v>
      </c>
      <c r="F42" s="27"/>
      <c r="G42" s="28">
        <v>13854.42</v>
      </c>
    </row>
    <row r="43" spans="1:7" x14ac:dyDescent="0.25">
      <c r="A43" s="6"/>
      <c r="C43" s="6"/>
      <c r="D43" s="29"/>
      <c r="E43" s="30"/>
      <c r="F43" s="29"/>
      <c r="G43" s="30"/>
    </row>
    <row r="44" spans="1:7" x14ac:dyDescent="0.25">
      <c r="A44" s="6"/>
      <c r="B44" s="25" t="s">
        <v>57</v>
      </c>
      <c r="C44" s="26"/>
      <c r="D44" s="27"/>
      <c r="E44" s="28">
        <f>E23+E31+E42</f>
        <v>9160973</v>
      </c>
      <c r="F44" s="27"/>
      <c r="G44" s="28">
        <v>9416237.4700000025</v>
      </c>
    </row>
    <row r="45" spans="1:7" x14ac:dyDescent="0.25">
      <c r="A45" s="6"/>
      <c r="C45" s="6"/>
      <c r="D45" s="1"/>
      <c r="E45" s="2"/>
      <c r="F45" s="1"/>
      <c r="G45" s="2"/>
    </row>
    <row r="46" spans="1:7" x14ac:dyDescent="0.25">
      <c r="A46" s="6"/>
      <c r="B46" s="25" t="s">
        <v>58</v>
      </c>
      <c r="C46" s="26" t="s">
        <v>59</v>
      </c>
      <c r="D46" s="1"/>
      <c r="E46" s="2"/>
      <c r="F46" s="1"/>
      <c r="G46" s="2"/>
    </row>
    <row r="47" spans="1:7" x14ac:dyDescent="0.25">
      <c r="A47" s="6"/>
      <c r="B47" s="8" t="s">
        <v>60</v>
      </c>
      <c r="C47" s="6" t="s">
        <v>61</v>
      </c>
      <c r="D47" s="1"/>
      <c r="E47" s="2">
        <v>0</v>
      </c>
      <c r="F47" s="1"/>
      <c r="G47" s="2">
        <v>0</v>
      </c>
    </row>
    <row r="48" spans="1:7" ht="13.35" hidden="1" customHeight="1" x14ac:dyDescent="0.25">
      <c r="A48" s="6"/>
      <c r="B48" s="8" t="s">
        <v>62</v>
      </c>
      <c r="C48" s="6" t="s">
        <v>63</v>
      </c>
      <c r="D48" s="3"/>
      <c r="E48" s="4">
        <v>0</v>
      </c>
      <c r="F48" s="3"/>
      <c r="G48" s="4">
        <v>0</v>
      </c>
    </row>
    <row r="49" spans="1:7" x14ac:dyDescent="0.25">
      <c r="A49" s="6"/>
      <c r="B49" s="25" t="s">
        <v>25</v>
      </c>
      <c r="C49" s="26" t="s">
        <v>61</v>
      </c>
      <c r="D49" s="27"/>
      <c r="E49" s="28">
        <f>E48</f>
        <v>0</v>
      </c>
      <c r="F49" s="27"/>
      <c r="G49" s="28">
        <v>0</v>
      </c>
    </row>
    <row r="50" spans="1:7" x14ac:dyDescent="0.25">
      <c r="A50" s="6"/>
      <c r="C50" s="6"/>
      <c r="D50" s="1"/>
      <c r="E50" s="2"/>
      <c r="F50" s="1"/>
      <c r="G50" s="2"/>
    </row>
    <row r="51" spans="1:7" x14ac:dyDescent="0.25">
      <c r="A51" s="6"/>
      <c r="B51" s="8" t="s">
        <v>64</v>
      </c>
      <c r="C51" s="6" t="s">
        <v>65</v>
      </c>
      <c r="D51" s="1"/>
      <c r="E51" s="2"/>
      <c r="F51" s="1"/>
      <c r="G51" s="2"/>
    </row>
    <row r="52" spans="1:7" x14ac:dyDescent="0.25">
      <c r="A52" s="6"/>
      <c r="C52" s="6" t="s">
        <v>14</v>
      </c>
      <c r="D52" s="1"/>
      <c r="E52" s="2"/>
      <c r="F52" s="1"/>
      <c r="G52" s="2"/>
    </row>
    <row r="53" spans="1:7" x14ac:dyDescent="0.25">
      <c r="A53" s="6"/>
      <c r="B53" s="8" t="s">
        <v>66</v>
      </c>
      <c r="C53" s="6" t="s">
        <v>67</v>
      </c>
      <c r="D53" s="1"/>
      <c r="E53" s="2">
        <f>ROUND([1]B.dett.19!E135,0)</f>
        <v>260923</v>
      </c>
      <c r="F53" s="1"/>
      <c r="G53" s="2">
        <v>126363.12999999998</v>
      </c>
    </row>
    <row r="54" spans="1:7" x14ac:dyDescent="0.25">
      <c r="A54" s="6"/>
      <c r="C54" s="6" t="s">
        <v>68</v>
      </c>
      <c r="D54" s="1">
        <f>+E53</f>
        <v>260923</v>
      </c>
      <c r="E54" s="2"/>
      <c r="F54" s="1">
        <v>126363.12999999998</v>
      </c>
      <c r="G54" s="2"/>
    </row>
    <row r="55" spans="1:7" ht="13.35" hidden="1" customHeight="1" x14ac:dyDescent="0.25">
      <c r="A55" s="6"/>
      <c r="B55" s="8" t="s">
        <v>69</v>
      </c>
      <c r="C55" s="6" t="s">
        <v>70</v>
      </c>
      <c r="D55" s="1"/>
      <c r="E55" s="2">
        <f>D56</f>
        <v>0</v>
      </c>
      <c r="F55" s="1"/>
      <c r="G55" s="2">
        <v>0</v>
      </c>
    </row>
    <row r="56" spans="1:7" ht="13.35" hidden="1" customHeight="1" x14ac:dyDescent="0.25">
      <c r="A56" s="6"/>
      <c r="C56" s="6" t="s">
        <v>68</v>
      </c>
      <c r="D56" s="1">
        <v>0</v>
      </c>
      <c r="E56" s="2"/>
      <c r="F56" s="1">
        <v>0</v>
      </c>
      <c r="G56" s="2"/>
    </row>
    <row r="57" spans="1:7" x14ac:dyDescent="0.25">
      <c r="A57" s="6"/>
      <c r="B57" s="8" t="s">
        <v>71</v>
      </c>
      <c r="C57" s="6" t="s">
        <v>72</v>
      </c>
      <c r="D57" s="1"/>
      <c r="E57" s="2">
        <f>+ROUND([1]B.dett.19!E158,0)</f>
        <v>7215199</v>
      </c>
      <c r="F57" s="1"/>
      <c r="G57" s="2">
        <v>7338234.0299999984</v>
      </c>
    </row>
    <row r="58" spans="1:7" x14ac:dyDescent="0.25">
      <c r="A58" s="6"/>
      <c r="C58" s="6" t="s">
        <v>68</v>
      </c>
      <c r="D58" s="1">
        <f>+E57</f>
        <v>7215199</v>
      </c>
      <c r="E58" s="2"/>
      <c r="F58" s="1">
        <v>7338234.0299999984</v>
      </c>
      <c r="G58" s="2"/>
    </row>
    <row r="59" spans="1:7" x14ac:dyDescent="0.25">
      <c r="A59" s="6"/>
      <c r="B59" s="8" t="s">
        <v>73</v>
      </c>
      <c r="C59" s="6" t="s">
        <v>74</v>
      </c>
      <c r="D59" s="1"/>
      <c r="E59" s="2">
        <f>ROUND([1]B.dett.19!E171,0)</f>
        <v>28345</v>
      </c>
      <c r="F59" s="1"/>
      <c r="G59" s="2">
        <v>115940.31</v>
      </c>
    </row>
    <row r="60" spans="1:7" x14ac:dyDescent="0.25">
      <c r="A60" s="6"/>
      <c r="B60" s="8" t="s">
        <v>75</v>
      </c>
      <c r="C60" s="6" t="s">
        <v>76</v>
      </c>
      <c r="E60" s="2">
        <f>ROUND([1]B.dett.19!E173,0)</f>
        <v>121311</v>
      </c>
      <c r="G60" s="2">
        <v>128139</v>
      </c>
    </row>
    <row r="61" spans="1:7" x14ac:dyDescent="0.25">
      <c r="A61" s="6"/>
      <c r="B61" s="8" t="s">
        <v>77</v>
      </c>
      <c r="C61" s="6" t="s">
        <v>49</v>
      </c>
      <c r="D61" s="1"/>
      <c r="E61" s="2">
        <f>ROUND([1]B.dett.19!E186,0)</f>
        <v>28118</v>
      </c>
      <c r="F61" s="1"/>
      <c r="G61" s="2">
        <v>16775.259999999998</v>
      </c>
    </row>
    <row r="62" spans="1:7" x14ac:dyDescent="0.25">
      <c r="A62" s="6"/>
      <c r="C62" s="6" t="s">
        <v>68</v>
      </c>
      <c r="D62" s="3">
        <f>+E61</f>
        <v>28118</v>
      </c>
      <c r="E62" s="4"/>
      <c r="F62" s="3">
        <v>16775.259999999998</v>
      </c>
      <c r="G62" s="4"/>
    </row>
    <row r="63" spans="1:7" x14ac:dyDescent="0.25">
      <c r="A63" s="6"/>
      <c r="B63" s="25" t="s">
        <v>25</v>
      </c>
      <c r="C63" s="26" t="s">
        <v>65</v>
      </c>
      <c r="D63" s="31"/>
      <c r="E63" s="9"/>
      <c r="F63" s="31"/>
      <c r="G63" s="9"/>
    </row>
    <row r="64" spans="1:7" x14ac:dyDescent="0.25">
      <c r="A64" s="6"/>
      <c r="B64" s="25"/>
      <c r="C64" s="26" t="s">
        <v>14</v>
      </c>
      <c r="D64" s="32"/>
      <c r="E64" s="33">
        <f>ROUND(SUM(E53:E63),0)</f>
        <v>7653896</v>
      </c>
      <c r="F64" s="32"/>
      <c r="G64" s="33">
        <v>7725451.7299999977</v>
      </c>
    </row>
    <row r="65" spans="1:8" x14ac:dyDescent="0.25">
      <c r="A65" s="6"/>
      <c r="C65" s="6"/>
      <c r="D65" s="1"/>
      <c r="E65" s="2"/>
      <c r="F65" s="1"/>
      <c r="G65" s="2"/>
    </row>
    <row r="66" spans="1:8" x14ac:dyDescent="0.25">
      <c r="A66" s="6"/>
      <c r="B66" s="8" t="s">
        <v>78</v>
      </c>
      <c r="C66" s="6" t="s">
        <v>79</v>
      </c>
      <c r="D66" s="1"/>
      <c r="E66" s="2"/>
      <c r="F66" s="1"/>
      <c r="G66" s="2"/>
    </row>
    <row r="67" spans="1:8" x14ac:dyDescent="0.25">
      <c r="A67" s="6"/>
      <c r="B67" s="8" t="s">
        <v>80</v>
      </c>
      <c r="C67" s="6" t="s">
        <v>81</v>
      </c>
      <c r="D67" s="1"/>
      <c r="E67" s="2">
        <f>+[1]B.dett.19!E190+[1]B.dett.19!E191+[1]B.dett.19!E192+[1]B.dett.19!E193+[1]B.dett.19!E194</f>
        <v>7426073.6799999997</v>
      </c>
      <c r="F67" s="1"/>
      <c r="G67" s="2">
        <v>6531285.1699999999</v>
      </c>
    </row>
    <row r="68" spans="1:8" x14ac:dyDescent="0.25">
      <c r="A68" s="6"/>
      <c r="C68" s="6" t="s">
        <v>82</v>
      </c>
      <c r="D68" s="1">
        <v>0</v>
      </c>
      <c r="E68" s="2"/>
      <c r="F68" s="1">
        <v>0</v>
      </c>
      <c r="G68" s="2"/>
    </row>
    <row r="69" spans="1:8" ht="27" x14ac:dyDescent="0.25">
      <c r="A69" s="6"/>
      <c r="B69" s="34" t="s">
        <v>83</v>
      </c>
      <c r="C69" s="35" t="s">
        <v>84</v>
      </c>
      <c r="D69" s="1"/>
      <c r="E69" s="2">
        <f>+SUM(B.sintet.19!D70:D83)</f>
        <v>345538706.00999999</v>
      </c>
      <c r="F69" s="1"/>
      <c r="G69" s="2">
        <v>295832875.23000002</v>
      </c>
      <c r="H69" s="1"/>
    </row>
    <row r="70" spans="1:8" x14ac:dyDescent="0.25">
      <c r="A70" s="6"/>
      <c r="B70" s="34" t="s">
        <v>85</v>
      </c>
      <c r="C70" s="6" t="s">
        <v>86</v>
      </c>
      <c r="D70" s="1">
        <f>+[1]B.dett.19!E195+[1]B.dett.19!E196</f>
        <v>8018404.9900000002</v>
      </c>
      <c r="E70" s="2"/>
      <c r="F70" s="1">
        <v>8026273.7699999996</v>
      </c>
      <c r="G70" s="2"/>
      <c r="H70" s="1"/>
    </row>
    <row r="71" spans="1:8" x14ac:dyDescent="0.25">
      <c r="A71" s="6"/>
      <c r="B71" s="34" t="s">
        <v>87</v>
      </c>
      <c r="C71" s="6" t="s">
        <v>88</v>
      </c>
      <c r="D71" s="1">
        <f>SUM([1]B.dett.19!E197:E204)</f>
        <v>14973259.940000001</v>
      </c>
      <c r="E71" s="2"/>
      <c r="F71" s="1">
        <v>16614185.720000003</v>
      </c>
      <c r="G71" s="2"/>
      <c r="H71" s="1"/>
    </row>
    <row r="72" spans="1:8" x14ac:dyDescent="0.25">
      <c r="A72" s="6"/>
      <c r="B72" s="34" t="s">
        <v>89</v>
      </c>
      <c r="C72" s="6" t="s">
        <v>90</v>
      </c>
      <c r="D72" s="1">
        <f>SUM([1]B.dett.19!E205:E206)</f>
        <v>16425190.5</v>
      </c>
      <c r="E72" s="2"/>
      <c r="F72" s="1">
        <v>11661562.720000001</v>
      </c>
      <c r="G72" s="2"/>
      <c r="H72" s="1"/>
    </row>
    <row r="73" spans="1:8" x14ac:dyDescent="0.25">
      <c r="A73" s="6"/>
      <c r="B73" s="34" t="s">
        <v>91</v>
      </c>
      <c r="C73" s="6" t="s">
        <v>92</v>
      </c>
      <c r="D73" s="1">
        <f>SUM([1]B.dett.19!E207:E208)</f>
        <v>3303090.89</v>
      </c>
      <c r="E73" s="2"/>
      <c r="F73" s="1">
        <v>2952995.96</v>
      </c>
      <c r="G73" s="2"/>
      <c r="H73" s="1"/>
    </row>
    <row r="74" spans="1:8" x14ac:dyDescent="0.25">
      <c r="A74" s="6"/>
      <c r="B74" s="34" t="s">
        <v>93</v>
      </c>
      <c r="C74" s="6" t="s">
        <v>94</v>
      </c>
      <c r="D74" s="1">
        <f>SUM([1]B.dett.19!E209:E210)</f>
        <v>12180171.630000001</v>
      </c>
      <c r="E74" s="2"/>
      <c r="F74" s="1">
        <v>9042486.1400000006</v>
      </c>
      <c r="G74" s="2"/>
      <c r="H74" s="1"/>
    </row>
    <row r="75" spans="1:8" x14ac:dyDescent="0.25">
      <c r="A75" s="6"/>
      <c r="B75" s="34" t="s">
        <v>95</v>
      </c>
      <c r="C75" s="6" t="s">
        <v>96</v>
      </c>
      <c r="D75" s="1">
        <f>SUM([1]B.dett.19!E211:E222)</f>
        <v>88815901.520000011</v>
      </c>
      <c r="E75" s="2"/>
      <c r="F75" s="1">
        <v>76468143.669999987</v>
      </c>
      <c r="G75" s="2"/>
      <c r="H75" s="1"/>
    </row>
    <row r="76" spans="1:8" x14ac:dyDescent="0.25">
      <c r="A76" s="6"/>
      <c r="B76" s="34" t="s">
        <v>97</v>
      </c>
      <c r="C76" s="6" t="s">
        <v>98</v>
      </c>
      <c r="D76" s="1">
        <f>SUM([1]B.dett.19!E223:E226)</f>
        <v>46391703.850000001</v>
      </c>
      <c r="E76" s="2"/>
      <c r="F76" s="1">
        <v>46200019.819999993</v>
      </c>
      <c r="G76" s="2"/>
      <c r="H76" s="1"/>
    </row>
    <row r="77" spans="1:8" x14ac:dyDescent="0.25">
      <c r="A77" s="6"/>
      <c r="B77" s="34" t="s">
        <v>99</v>
      </c>
      <c r="C77" s="6" t="s">
        <v>100</v>
      </c>
      <c r="D77" s="1">
        <f>SUM([1]B.dett.19!E227:E230)</f>
        <v>27129969.480000004</v>
      </c>
      <c r="E77" s="2"/>
      <c r="F77" s="1">
        <v>35147944.590000004</v>
      </c>
      <c r="G77" s="2"/>
      <c r="H77" s="1"/>
    </row>
    <row r="78" spans="1:8" x14ac:dyDescent="0.25">
      <c r="A78" s="6"/>
      <c r="B78" s="34" t="s">
        <v>101</v>
      </c>
      <c r="C78" s="6" t="s">
        <v>102</v>
      </c>
      <c r="D78" s="1">
        <f>SUM([1]B.dett.19!E231:E232)</f>
        <v>17972217.530000001</v>
      </c>
      <c r="E78" s="2"/>
      <c r="F78" s="1">
        <v>22920283.170000002</v>
      </c>
      <c r="G78" s="2"/>
      <c r="H78" s="1"/>
    </row>
    <row r="79" spans="1:8" x14ac:dyDescent="0.25">
      <c r="A79" s="6"/>
      <c r="B79" s="34" t="s">
        <v>103</v>
      </c>
      <c r="C79" s="6" t="s">
        <v>104</v>
      </c>
      <c r="D79" s="1">
        <f>SUM([1]B.dett.19!E233:E242)</f>
        <v>12023525.58</v>
      </c>
      <c r="E79" s="2"/>
      <c r="F79" s="1">
        <v>6249921.4500000011</v>
      </c>
      <c r="G79" s="2"/>
      <c r="H79" s="1"/>
    </row>
    <row r="80" spans="1:8" x14ac:dyDescent="0.25">
      <c r="A80" s="6"/>
      <c r="B80" s="34" t="s">
        <v>105</v>
      </c>
      <c r="C80" s="6" t="s">
        <v>106</v>
      </c>
      <c r="D80" s="1">
        <f>SUM([1]B.dett.19!E243:E244)</f>
        <v>24639051.210000001</v>
      </c>
      <c r="E80" s="2"/>
      <c r="F80" s="1">
        <v>28780141.68</v>
      </c>
      <c r="G80" s="2"/>
      <c r="H80" s="1"/>
    </row>
    <row r="81" spans="1:8" x14ac:dyDescent="0.25">
      <c r="A81" s="6"/>
      <c r="B81" s="34" t="s">
        <v>107</v>
      </c>
      <c r="C81" s="6" t="s">
        <v>108</v>
      </c>
      <c r="D81" s="1">
        <f>+[1]B.dett.19!E245</f>
        <v>2984002.57</v>
      </c>
      <c r="E81" s="2"/>
      <c r="F81" s="1">
        <v>3005309.88</v>
      </c>
      <c r="G81" s="2"/>
      <c r="H81" s="1"/>
    </row>
    <row r="82" spans="1:8" x14ac:dyDescent="0.25">
      <c r="A82" s="6"/>
      <c r="B82" s="34" t="s">
        <v>109</v>
      </c>
      <c r="C82" s="6" t="s">
        <v>110</v>
      </c>
      <c r="D82" s="1">
        <f>SUM([1]B.dett.19!E246:E248)</f>
        <v>10250993.439999999</v>
      </c>
      <c r="E82" s="2"/>
      <c r="F82" s="1">
        <v>10250882.67</v>
      </c>
      <c r="G82" s="2"/>
      <c r="H82" s="1"/>
    </row>
    <row r="83" spans="1:8" x14ac:dyDescent="0.25">
      <c r="A83" s="6"/>
      <c r="B83" s="34" t="s">
        <v>111</v>
      </c>
      <c r="C83" s="6" t="s">
        <v>112</v>
      </c>
      <c r="D83" s="1">
        <f>SUM([1]B.dett.19!E249:E261)</f>
        <v>60431222.88000001</v>
      </c>
      <c r="E83" s="2"/>
      <c r="F83" s="1">
        <v>18512723.990000002</v>
      </c>
      <c r="G83" s="2"/>
    </row>
    <row r="84" spans="1:8" x14ac:dyDescent="0.25">
      <c r="A84" s="6"/>
      <c r="B84" s="8" t="s">
        <v>113</v>
      </c>
      <c r="C84" s="6" t="s">
        <v>114</v>
      </c>
      <c r="D84" s="3"/>
      <c r="E84" s="4">
        <f>+[1]B.dett.19!E264</f>
        <v>1006.94</v>
      </c>
      <c r="F84" s="3"/>
      <c r="G84" s="4">
        <v>806.05</v>
      </c>
    </row>
    <row r="85" spans="1:8" x14ac:dyDescent="0.25">
      <c r="A85" s="6"/>
      <c r="B85" s="25" t="s">
        <v>25</v>
      </c>
      <c r="C85" s="26" t="s">
        <v>79</v>
      </c>
      <c r="D85" s="27"/>
      <c r="E85" s="28">
        <f>ROUND(SUM(E67:E84),0)</f>
        <v>352965787</v>
      </c>
      <c r="F85" s="27"/>
      <c r="G85" s="28">
        <v>302364966.45000005</v>
      </c>
    </row>
    <row r="86" spans="1:8" x14ac:dyDescent="0.25">
      <c r="A86" s="6"/>
      <c r="C86" s="6"/>
      <c r="D86" s="1"/>
      <c r="E86" s="4"/>
      <c r="F86" s="1"/>
      <c r="G86" s="4"/>
    </row>
    <row r="87" spans="1:8" x14ac:dyDescent="0.25">
      <c r="A87" s="6"/>
      <c r="B87" s="25" t="s">
        <v>115</v>
      </c>
      <c r="C87" s="6"/>
      <c r="D87" s="27"/>
      <c r="E87" s="28">
        <f>(E49+E64+E85)</f>
        <v>360619683</v>
      </c>
      <c r="F87" s="27"/>
      <c r="G87" s="28">
        <v>310090418.18000007</v>
      </c>
    </row>
    <row r="88" spans="1:8" x14ac:dyDescent="0.25">
      <c r="A88" s="6"/>
      <c r="C88" s="6"/>
      <c r="D88" s="36"/>
      <c r="E88" s="2"/>
      <c r="F88" s="36"/>
      <c r="G88" s="2"/>
    </row>
    <row r="89" spans="1:8" x14ac:dyDescent="0.25">
      <c r="A89" s="6"/>
      <c r="B89" s="25" t="s">
        <v>116</v>
      </c>
      <c r="C89" s="26" t="s">
        <v>117</v>
      </c>
      <c r="D89" s="1"/>
      <c r="E89" s="2"/>
      <c r="F89" s="1"/>
      <c r="G89" s="2"/>
    </row>
    <row r="90" spans="1:8" x14ac:dyDescent="0.25">
      <c r="A90" s="6"/>
      <c r="B90" s="8" t="s">
        <v>118</v>
      </c>
      <c r="C90" s="6" t="s">
        <v>119</v>
      </c>
      <c r="D90" s="1"/>
      <c r="E90" s="2">
        <f>[1]B.dett.19!E275</f>
        <v>12185.09</v>
      </c>
      <c r="F90" s="1"/>
      <c r="G90" s="2">
        <v>71137.490000000005</v>
      </c>
    </row>
    <row r="91" spans="1:8" x14ac:dyDescent="0.25">
      <c r="A91" s="6"/>
      <c r="C91" s="6"/>
      <c r="D91" s="3"/>
      <c r="E91" s="4"/>
      <c r="F91" s="3"/>
      <c r="G91" s="4"/>
    </row>
    <row r="92" spans="1:8" x14ac:dyDescent="0.25">
      <c r="A92" s="6"/>
      <c r="B92" s="25" t="s">
        <v>120</v>
      </c>
      <c r="C92" s="6"/>
      <c r="D92" s="27"/>
      <c r="E92" s="28">
        <f>E90</f>
        <v>12185.09</v>
      </c>
      <c r="F92" s="27"/>
      <c r="G92" s="28">
        <v>71137.490000000005</v>
      </c>
    </row>
    <row r="93" spans="1:8" x14ac:dyDescent="0.25">
      <c r="A93" s="6"/>
      <c r="B93" s="25"/>
      <c r="C93" s="6"/>
      <c r="D93" s="31"/>
      <c r="E93" s="9"/>
      <c r="F93" s="31"/>
      <c r="G93" s="9"/>
    </row>
    <row r="94" spans="1:8" x14ac:dyDescent="0.25">
      <c r="A94" s="6"/>
      <c r="B94" s="37" t="s">
        <v>121</v>
      </c>
      <c r="C94" s="38"/>
      <c r="D94" s="32"/>
      <c r="E94" s="33">
        <f>E44+E87+E92</f>
        <v>369792841.08999997</v>
      </c>
      <c r="F94" s="32"/>
      <c r="G94" s="33">
        <v>319577793.1400001</v>
      </c>
    </row>
    <row r="95" spans="1:8" x14ac:dyDescent="0.25">
      <c r="B95" s="25"/>
      <c r="D95" s="31"/>
      <c r="E95" s="39"/>
      <c r="F95" s="31"/>
      <c r="G95" s="39"/>
    </row>
    <row r="96" spans="1:8" ht="13.5" hidden="1" customHeight="1" x14ac:dyDescent="0.25">
      <c r="B96" s="25"/>
      <c r="D96" s="31"/>
      <c r="E96" s="31"/>
      <c r="F96" s="31"/>
      <c r="G96" s="31"/>
    </row>
    <row r="97" spans="1:7" ht="13.5" hidden="1" customHeight="1" x14ac:dyDescent="0.25">
      <c r="B97" s="25"/>
      <c r="D97" s="31"/>
      <c r="E97" s="31"/>
      <c r="F97" s="31"/>
      <c r="G97" s="31"/>
    </row>
    <row r="98" spans="1:7" ht="13.5" hidden="1" customHeight="1" x14ac:dyDescent="0.25">
      <c r="B98" s="25"/>
      <c r="D98" s="31"/>
      <c r="E98" s="31"/>
      <c r="F98" s="31"/>
      <c r="G98" s="31"/>
    </row>
    <row r="99" spans="1:7" ht="13.5" hidden="1" customHeight="1" x14ac:dyDescent="0.25">
      <c r="B99" s="25"/>
      <c r="D99" s="31"/>
      <c r="E99" s="31"/>
      <c r="F99" s="31"/>
      <c r="G99" s="31"/>
    </row>
    <row r="100" spans="1:7" ht="13.5" hidden="1" customHeight="1" x14ac:dyDescent="0.25">
      <c r="B100" s="25"/>
      <c r="D100" s="31"/>
      <c r="E100" s="31"/>
      <c r="F100" s="31"/>
      <c r="G100" s="31"/>
    </row>
    <row r="101" spans="1:7" ht="13.5" hidden="1" customHeight="1" x14ac:dyDescent="0.25">
      <c r="B101" s="25"/>
      <c r="D101" s="31"/>
      <c r="E101" s="31"/>
      <c r="F101" s="31"/>
      <c r="G101" s="31"/>
    </row>
    <row r="102" spans="1:7" ht="13.5" hidden="1" customHeight="1" x14ac:dyDescent="0.25">
      <c r="B102" s="25"/>
      <c r="D102" s="31"/>
      <c r="E102" s="31"/>
      <c r="F102" s="31"/>
      <c r="G102" s="31"/>
    </row>
    <row r="103" spans="1:7" ht="13.5" hidden="1" customHeight="1" x14ac:dyDescent="0.25">
      <c r="B103" s="25"/>
      <c r="D103" s="31"/>
      <c r="E103" s="31"/>
      <c r="F103" s="31"/>
      <c r="G103" s="31"/>
    </row>
    <row r="104" spans="1:7" ht="13.5" hidden="1" customHeight="1" x14ac:dyDescent="0.25">
      <c r="B104" s="25"/>
      <c r="D104" s="31"/>
      <c r="E104" s="31"/>
      <c r="F104" s="31"/>
      <c r="G104" s="31"/>
    </row>
    <row r="105" spans="1:7" x14ac:dyDescent="0.25">
      <c r="B105" s="40"/>
      <c r="C105" s="40"/>
      <c r="D105" s="7"/>
      <c r="E105" s="7"/>
      <c r="F105" s="7"/>
      <c r="G105" s="7"/>
    </row>
    <row r="106" spans="1:7" ht="15.75" hidden="1" customHeight="1" x14ac:dyDescent="0.25">
      <c r="D106" s="41"/>
      <c r="E106" s="42"/>
      <c r="F106" s="41"/>
      <c r="G106" s="42"/>
    </row>
    <row r="107" spans="1:7" ht="15.75" hidden="1" customHeight="1" x14ac:dyDescent="0.25">
      <c r="D107" s="41"/>
      <c r="E107" s="42"/>
      <c r="F107" s="41"/>
      <c r="G107" s="42"/>
    </row>
    <row r="108" spans="1:7" ht="15.75" hidden="1" customHeight="1" x14ac:dyDescent="0.25">
      <c r="D108" s="41"/>
      <c r="E108" s="42"/>
      <c r="F108" s="41"/>
      <c r="G108" s="42"/>
    </row>
    <row r="109" spans="1:7" x14ac:dyDescent="0.25">
      <c r="B109" s="43"/>
      <c r="C109" s="44"/>
      <c r="D109" s="16">
        <v>43830</v>
      </c>
      <c r="E109" s="15"/>
      <c r="F109" s="45">
        <v>43465</v>
      </c>
      <c r="G109" s="46"/>
    </row>
    <row r="110" spans="1:7" x14ac:dyDescent="0.25">
      <c r="B110" s="47"/>
      <c r="C110" s="48"/>
      <c r="D110" s="19" t="s">
        <v>9</v>
      </c>
      <c r="E110" s="20" t="s">
        <v>10</v>
      </c>
      <c r="F110" s="19" t="s">
        <v>9</v>
      </c>
      <c r="G110" s="20" t="s">
        <v>10</v>
      </c>
    </row>
    <row r="111" spans="1:7" x14ac:dyDescent="0.25">
      <c r="A111" s="6"/>
      <c r="B111" s="25" t="s">
        <v>11</v>
      </c>
      <c r="C111" s="26" t="s">
        <v>122</v>
      </c>
      <c r="D111" s="1"/>
      <c r="E111" s="2"/>
      <c r="F111" s="1"/>
      <c r="G111" s="2"/>
    </row>
    <row r="112" spans="1:7" x14ac:dyDescent="0.25">
      <c r="A112" s="6"/>
      <c r="B112" s="8" t="s">
        <v>123</v>
      </c>
      <c r="C112" s="6" t="s">
        <v>124</v>
      </c>
      <c r="D112" s="1"/>
      <c r="E112" s="2">
        <f>[1]B.dett.19!E281</f>
        <v>3499540.88</v>
      </c>
      <c r="F112" s="1"/>
      <c r="G112" s="2">
        <v>3499540.88</v>
      </c>
    </row>
    <row r="113" spans="1:7" x14ac:dyDescent="0.25">
      <c r="A113" s="6"/>
      <c r="B113" s="8" t="s">
        <v>125</v>
      </c>
      <c r="C113" s="6" t="s">
        <v>126</v>
      </c>
      <c r="D113" s="1"/>
      <c r="E113" s="2">
        <f>[1]B.dett.19!E282</f>
        <v>270915.78999999998</v>
      </c>
      <c r="F113" s="1"/>
      <c r="G113" s="2">
        <v>265553.78999999998</v>
      </c>
    </row>
    <row r="114" spans="1:7" ht="13.35" hidden="1" customHeight="1" x14ac:dyDescent="0.25">
      <c r="A114" s="6"/>
      <c r="B114" s="8" t="s">
        <v>127</v>
      </c>
      <c r="C114" s="6" t="s">
        <v>128</v>
      </c>
      <c r="D114" s="1"/>
      <c r="E114" s="2">
        <v>0</v>
      </c>
      <c r="F114" s="1"/>
      <c r="G114" s="2">
        <v>0</v>
      </c>
    </row>
    <row r="115" spans="1:7" x14ac:dyDescent="0.25">
      <c r="A115" s="6"/>
      <c r="B115" s="8" t="s">
        <v>127</v>
      </c>
      <c r="C115" s="6" t="s">
        <v>129</v>
      </c>
      <c r="D115" s="1"/>
      <c r="E115" s="2">
        <f>D116+D117+D118</f>
        <v>6063559.5199999996</v>
      </c>
      <c r="F115" s="1"/>
      <c r="G115" s="2">
        <v>5961688</v>
      </c>
    </row>
    <row r="116" spans="1:7" x14ac:dyDescent="0.25">
      <c r="A116" s="6"/>
      <c r="B116" s="8" t="s">
        <v>130</v>
      </c>
      <c r="C116" s="6" t="s">
        <v>131</v>
      </c>
      <c r="D116" s="1">
        <f>5535205.52</f>
        <v>5535205.5199999996</v>
      </c>
      <c r="E116" s="2"/>
      <c r="F116" s="1">
        <v>5535205</v>
      </c>
      <c r="G116" s="2"/>
    </row>
    <row r="117" spans="1:7" ht="13.35" hidden="1" customHeight="1" x14ac:dyDescent="0.25">
      <c r="A117" s="6"/>
      <c r="B117" s="8" t="s">
        <v>132</v>
      </c>
      <c r="C117" s="6" t="s">
        <v>133</v>
      </c>
      <c r="D117" s="1">
        <v>0</v>
      </c>
      <c r="E117" s="6"/>
      <c r="F117" s="1">
        <v>0</v>
      </c>
      <c r="G117" s="6"/>
    </row>
    <row r="118" spans="1:7" x14ac:dyDescent="0.25">
      <c r="A118" s="6"/>
      <c r="B118" s="8" t="s">
        <v>134</v>
      </c>
      <c r="C118" s="6" t="s">
        <v>135</v>
      </c>
      <c r="D118" s="1">
        <f>+([1]B.dett.19!E286)</f>
        <v>528354</v>
      </c>
      <c r="E118" s="6"/>
      <c r="F118" s="1">
        <v>426483</v>
      </c>
      <c r="G118" s="6"/>
    </row>
    <row r="119" spans="1:7" x14ac:dyDescent="0.25">
      <c r="A119" s="6"/>
      <c r="B119" s="8" t="s">
        <v>136</v>
      </c>
      <c r="C119" s="6" t="s">
        <v>137</v>
      </c>
      <c r="D119" s="1"/>
      <c r="E119" s="2">
        <f>[1]B.dett.19!E297</f>
        <v>1418578.79</v>
      </c>
      <c r="F119" s="1"/>
      <c r="G119" s="2">
        <v>1418578.79</v>
      </c>
    </row>
    <row r="120" spans="1:7" x14ac:dyDescent="0.25">
      <c r="A120" s="6"/>
      <c r="B120" s="8" t="s">
        <v>138</v>
      </c>
      <c r="C120" s="6" t="s">
        <v>139</v>
      </c>
      <c r="D120" s="1"/>
      <c r="E120" s="2">
        <f>[1]B.dett.19!E298</f>
        <v>88123.199999999109</v>
      </c>
      <c r="F120" s="1"/>
      <c r="G120" s="2">
        <v>107233.18</v>
      </c>
    </row>
    <row r="121" spans="1:7" x14ac:dyDescent="0.25">
      <c r="A121" s="6"/>
      <c r="C121" s="6"/>
      <c r="D121" s="7"/>
      <c r="E121" s="4"/>
      <c r="F121" s="7"/>
      <c r="G121" s="4"/>
    </row>
    <row r="122" spans="1:7" x14ac:dyDescent="0.25">
      <c r="A122" s="6"/>
      <c r="B122" s="25" t="s">
        <v>140</v>
      </c>
      <c r="C122" s="26"/>
      <c r="D122" s="49"/>
      <c r="E122" s="33">
        <f>SUM(E112:E121)</f>
        <v>11340718.18</v>
      </c>
      <c r="F122" s="49"/>
      <c r="G122" s="33">
        <v>11252594.640000001</v>
      </c>
    </row>
    <row r="123" spans="1:7" x14ac:dyDescent="0.25">
      <c r="A123" s="6"/>
      <c r="C123" s="6"/>
      <c r="D123" s="1"/>
      <c r="E123" s="2"/>
      <c r="F123" s="1"/>
      <c r="G123" s="2"/>
    </row>
    <row r="124" spans="1:7" x14ac:dyDescent="0.25">
      <c r="A124" s="6"/>
      <c r="B124" s="25" t="s">
        <v>13</v>
      </c>
      <c r="C124" s="26" t="s">
        <v>141</v>
      </c>
      <c r="D124" s="1"/>
      <c r="E124" s="2"/>
      <c r="F124" s="1"/>
      <c r="G124" s="2"/>
    </row>
    <row r="125" spans="1:7" ht="13.35" hidden="1" customHeight="1" x14ac:dyDescent="0.25">
      <c r="A125" s="6"/>
      <c r="B125" s="8" t="s">
        <v>142</v>
      </c>
      <c r="C125" s="6" t="s">
        <v>143</v>
      </c>
      <c r="D125" s="1"/>
      <c r="E125" s="2">
        <f>+[1]B.dett.19!E301</f>
        <v>0</v>
      </c>
      <c r="F125" s="1"/>
      <c r="G125" s="2">
        <v>0</v>
      </c>
    </row>
    <row r="126" spans="1:7" x14ac:dyDescent="0.25">
      <c r="A126" s="6"/>
      <c r="B126" s="8" t="s">
        <v>144</v>
      </c>
      <c r="C126" s="6" t="s">
        <v>145</v>
      </c>
      <c r="D126" s="1"/>
      <c r="E126" s="2">
        <f>+[1]B.dett.19!E305+[1]B.dett.19!E303+[1]B.dett.19!E304</f>
        <v>540961.39</v>
      </c>
      <c r="F126" s="1"/>
      <c r="G126" s="2">
        <v>536167.64</v>
      </c>
    </row>
    <row r="127" spans="1:7" x14ac:dyDescent="0.25">
      <c r="A127" s="6"/>
      <c r="C127" s="6"/>
      <c r="D127" s="7"/>
      <c r="E127" s="4"/>
      <c r="F127" s="7"/>
      <c r="G127" s="4"/>
    </row>
    <row r="128" spans="1:7" x14ac:dyDescent="0.25">
      <c r="A128" s="6"/>
      <c r="B128" s="25" t="s">
        <v>146</v>
      </c>
      <c r="C128" s="6"/>
      <c r="D128" s="49"/>
      <c r="E128" s="33">
        <f>E126+E125</f>
        <v>540961.39</v>
      </c>
      <c r="F128" s="49"/>
      <c r="G128" s="33">
        <v>536167.64</v>
      </c>
    </row>
    <row r="129" spans="1:10" x14ac:dyDescent="0.25">
      <c r="A129" s="6"/>
      <c r="C129" s="6"/>
      <c r="D129" s="1"/>
      <c r="E129" s="2"/>
      <c r="F129" s="1"/>
      <c r="G129" s="2"/>
    </row>
    <row r="130" spans="1:10" x14ac:dyDescent="0.25">
      <c r="A130" s="6"/>
      <c r="B130" s="25" t="s">
        <v>58</v>
      </c>
      <c r="C130" s="26" t="s">
        <v>147</v>
      </c>
      <c r="D130" s="1"/>
      <c r="E130" s="2"/>
      <c r="F130" s="1"/>
      <c r="G130" s="2"/>
    </row>
    <row r="131" spans="1:10" x14ac:dyDescent="0.25">
      <c r="A131" s="6"/>
      <c r="B131" s="25"/>
      <c r="C131" s="26" t="s">
        <v>148</v>
      </c>
      <c r="D131" s="49"/>
      <c r="E131" s="33">
        <f>+[1]B.dett.19!E311</f>
        <v>1700167.2200000002</v>
      </c>
      <c r="F131" s="49"/>
      <c r="G131" s="33">
        <v>1579013.51</v>
      </c>
    </row>
    <row r="132" spans="1:10" x14ac:dyDescent="0.25">
      <c r="A132" s="6"/>
      <c r="C132" s="6"/>
      <c r="D132" s="1"/>
      <c r="E132" s="2"/>
      <c r="F132" s="1"/>
      <c r="G132" s="2"/>
    </row>
    <row r="133" spans="1:10" x14ac:dyDescent="0.25">
      <c r="A133" s="6"/>
      <c r="B133" s="25" t="s">
        <v>116</v>
      </c>
      <c r="C133" s="26" t="s">
        <v>149</v>
      </c>
      <c r="D133" s="1"/>
      <c r="E133" s="2"/>
      <c r="F133" s="1"/>
      <c r="G133" s="2"/>
    </row>
    <row r="134" spans="1:10" x14ac:dyDescent="0.25">
      <c r="A134" s="6"/>
      <c r="B134" s="8" t="s">
        <v>150</v>
      </c>
      <c r="C134" s="6" t="s">
        <v>151</v>
      </c>
      <c r="D134" s="1"/>
      <c r="E134" s="2">
        <f>+[1]B.dett.19!E316</f>
        <v>0</v>
      </c>
      <c r="F134" s="1"/>
      <c r="G134" s="2">
        <v>17.670000000000002</v>
      </c>
    </row>
    <row r="135" spans="1:10" x14ac:dyDescent="0.25">
      <c r="A135" s="6"/>
      <c r="C135" s="6" t="s">
        <v>68</v>
      </c>
      <c r="D135" s="1">
        <f>+E134</f>
        <v>0</v>
      </c>
      <c r="E135" s="2"/>
      <c r="F135" s="1">
        <v>17.670000000000002</v>
      </c>
      <c r="G135" s="2"/>
    </row>
    <row r="136" spans="1:10" x14ac:dyDescent="0.25">
      <c r="A136" s="6"/>
      <c r="B136" s="8" t="s">
        <v>152</v>
      </c>
      <c r="C136" s="6" t="s">
        <v>153</v>
      </c>
      <c r="D136" s="1"/>
      <c r="E136" s="2">
        <f>[1]B.dett.19!E320</f>
        <v>53490.2</v>
      </c>
      <c r="F136" s="1"/>
      <c r="G136" s="2">
        <v>53490.2</v>
      </c>
    </row>
    <row r="137" spans="1:10" x14ac:dyDescent="0.25">
      <c r="A137" s="6"/>
      <c r="C137" s="6" t="s">
        <v>68</v>
      </c>
      <c r="D137" s="1">
        <f>+[1]B.dett.19!E318+[1]B.dett.19!E319</f>
        <v>53490.2</v>
      </c>
      <c r="E137" s="2"/>
      <c r="F137" s="1">
        <v>53490.2</v>
      </c>
      <c r="G137" s="2"/>
    </row>
    <row r="138" spans="1:10" x14ac:dyDescent="0.25">
      <c r="A138" s="6"/>
      <c r="B138" s="8" t="s">
        <v>154</v>
      </c>
      <c r="C138" s="6" t="s">
        <v>155</v>
      </c>
      <c r="D138" s="1"/>
      <c r="E138" s="2">
        <f>[1]B.dett.19!E327</f>
        <v>5734943.54</v>
      </c>
      <c r="F138" s="1"/>
      <c r="G138" s="2">
        <v>5734943.54</v>
      </c>
    </row>
    <row r="139" spans="1:10" x14ac:dyDescent="0.25">
      <c r="A139" s="6"/>
      <c r="C139" s="6" t="s">
        <v>68</v>
      </c>
      <c r="D139" s="1">
        <f>+E138</f>
        <v>5734943.54</v>
      </c>
      <c r="E139" s="2"/>
      <c r="F139" s="1">
        <v>5734943.54</v>
      </c>
      <c r="G139" s="2"/>
    </row>
    <row r="140" spans="1:10" x14ac:dyDescent="0.25">
      <c r="A140" s="6"/>
      <c r="B140" s="8" t="s">
        <v>156</v>
      </c>
      <c r="C140" s="6" t="s">
        <v>157</v>
      </c>
      <c r="D140" s="1"/>
      <c r="E140" s="2">
        <f>[1]B.dett.19!E335</f>
        <v>1103464.99</v>
      </c>
      <c r="F140" s="1"/>
      <c r="G140" s="2">
        <v>747568.24</v>
      </c>
    </row>
    <row r="141" spans="1:10" x14ac:dyDescent="0.25">
      <c r="A141" s="6"/>
      <c r="C141" s="6" t="s">
        <v>68</v>
      </c>
      <c r="D141" s="1">
        <f>+[1]B.dett.19!E331+[1]B.dett.19!E332+[1]B.dett.19!E333</f>
        <v>1101135.29</v>
      </c>
      <c r="E141" s="2"/>
      <c r="F141" s="1">
        <v>747568.24</v>
      </c>
      <c r="G141" s="2"/>
    </row>
    <row r="142" spans="1:10" x14ac:dyDescent="0.25">
      <c r="A142" s="6"/>
      <c r="C142" s="6" t="s">
        <v>50</v>
      </c>
      <c r="D142" s="1">
        <f>+[1]B.dett.19!E330</f>
        <v>2329.6999999999998</v>
      </c>
      <c r="E142" s="2"/>
      <c r="F142" s="1">
        <v>0</v>
      </c>
      <c r="G142" s="2"/>
    </row>
    <row r="143" spans="1:10" x14ac:dyDescent="0.25">
      <c r="A143" s="6"/>
      <c r="B143" s="8" t="s">
        <v>158</v>
      </c>
      <c r="C143" s="6" t="s">
        <v>159</v>
      </c>
      <c r="D143" s="1"/>
      <c r="E143" s="2">
        <f>[1]B.dett.19!E360</f>
        <v>345817053.67000002</v>
      </c>
      <c r="F143" s="1"/>
      <c r="G143" s="2">
        <v>296091734.88</v>
      </c>
      <c r="H143" s="1"/>
      <c r="J143" s="1"/>
    </row>
    <row r="144" spans="1:10" x14ac:dyDescent="0.25">
      <c r="A144" s="6"/>
      <c r="C144" s="6" t="s">
        <v>68</v>
      </c>
      <c r="D144" s="1">
        <f>+E143</f>
        <v>345817053.67000002</v>
      </c>
      <c r="E144" s="2"/>
      <c r="F144" s="1">
        <v>296091734.88</v>
      </c>
      <c r="G144" s="2"/>
      <c r="I144" s="1"/>
    </row>
    <row r="145" spans="1:7" x14ac:dyDescent="0.25">
      <c r="A145" s="6"/>
      <c r="B145" s="8" t="s">
        <v>160</v>
      </c>
      <c r="C145" s="6" t="s">
        <v>161</v>
      </c>
      <c r="D145" s="1"/>
      <c r="E145" s="2">
        <f>[1]B.dett.19!E368</f>
        <v>26945.82</v>
      </c>
      <c r="F145" s="1"/>
      <c r="G145" s="2">
        <v>3936.12</v>
      </c>
    </row>
    <row r="146" spans="1:7" x14ac:dyDescent="0.25">
      <c r="A146" s="6"/>
      <c r="C146" s="6" t="s">
        <v>68</v>
      </c>
      <c r="D146" s="5">
        <f>+E145</f>
        <v>26945.82</v>
      </c>
      <c r="E146" s="2"/>
      <c r="F146" s="5">
        <v>3936.12</v>
      </c>
      <c r="G146" s="2"/>
    </row>
    <row r="147" spans="1:7" x14ac:dyDescent="0.25">
      <c r="A147" s="6"/>
      <c r="B147" s="8" t="s">
        <v>162</v>
      </c>
      <c r="C147" s="6" t="s">
        <v>163</v>
      </c>
      <c r="D147" s="1"/>
      <c r="E147" s="2">
        <f>[1]B.dett.19!E389</f>
        <v>450396.60000000009</v>
      </c>
      <c r="F147" s="1"/>
      <c r="G147" s="2">
        <v>447645.91</v>
      </c>
    </row>
    <row r="148" spans="1:7" ht="15" hidden="1" customHeight="1" x14ac:dyDescent="0.25">
      <c r="A148" s="6"/>
      <c r="C148" s="6"/>
      <c r="D148" s="1"/>
      <c r="E148" s="6"/>
      <c r="F148" s="1"/>
      <c r="G148" s="6"/>
    </row>
    <row r="149" spans="1:7" x14ac:dyDescent="0.25">
      <c r="A149" s="6"/>
      <c r="C149" s="6" t="s">
        <v>68</v>
      </c>
      <c r="D149" s="1">
        <f>+E147</f>
        <v>450396.60000000009</v>
      </c>
      <c r="E149" s="2"/>
      <c r="F149" s="1">
        <v>447645.91</v>
      </c>
      <c r="G149" s="2"/>
    </row>
    <row r="150" spans="1:7" x14ac:dyDescent="0.25">
      <c r="A150" s="6"/>
      <c r="B150" s="8" t="s">
        <v>164</v>
      </c>
      <c r="C150" s="6" t="s">
        <v>165</v>
      </c>
      <c r="D150" s="1"/>
      <c r="E150" s="2">
        <f>+[1]B.dett.19!E419</f>
        <v>1354506.9399999997</v>
      </c>
      <c r="F150" s="1"/>
      <c r="G150" s="2">
        <v>1344910.72</v>
      </c>
    </row>
    <row r="151" spans="1:7" x14ac:dyDescent="0.25">
      <c r="A151" s="6"/>
      <c r="C151" s="6" t="s">
        <v>68</v>
      </c>
      <c r="D151" s="1">
        <f>+E150-D152</f>
        <v>1346934.1599999997</v>
      </c>
      <c r="E151" s="2"/>
      <c r="F151" s="1">
        <v>1344910.72</v>
      </c>
      <c r="G151" s="2"/>
    </row>
    <row r="152" spans="1:7" x14ac:dyDescent="0.25">
      <c r="A152" s="6"/>
      <c r="C152" s="6" t="s">
        <v>50</v>
      </c>
      <c r="D152" s="1">
        <f>+[1]B.dett.19!E391</f>
        <v>7572.78</v>
      </c>
      <c r="E152" s="2"/>
      <c r="F152" s="1">
        <v>0</v>
      </c>
      <c r="G152" s="2"/>
    </row>
    <row r="153" spans="1:7" x14ac:dyDescent="0.25">
      <c r="A153" s="6"/>
      <c r="C153" s="6"/>
      <c r="D153" s="7"/>
      <c r="E153" s="4"/>
      <c r="F153" s="7"/>
      <c r="G153" s="4"/>
    </row>
    <row r="154" spans="1:7" x14ac:dyDescent="0.25">
      <c r="A154" s="6"/>
      <c r="B154" s="25" t="s">
        <v>166</v>
      </c>
      <c r="C154" s="26"/>
      <c r="D154" s="50"/>
      <c r="E154" s="28">
        <f>SUM(E134:E153)</f>
        <v>354540801.76000005</v>
      </c>
      <c r="F154" s="50"/>
      <c r="G154" s="28">
        <v>304424247.28000003</v>
      </c>
    </row>
    <row r="155" spans="1:7" x14ac:dyDescent="0.25">
      <c r="A155" s="6"/>
      <c r="C155" s="6"/>
      <c r="D155" s="1"/>
      <c r="E155" s="2"/>
      <c r="F155" s="1"/>
      <c r="G155" s="2"/>
    </row>
    <row r="156" spans="1:7" x14ac:dyDescent="0.25">
      <c r="A156" s="6"/>
      <c r="B156" s="25" t="s">
        <v>167</v>
      </c>
      <c r="C156" s="26" t="s">
        <v>168</v>
      </c>
      <c r="D156" s="1"/>
      <c r="E156" s="2"/>
      <c r="F156" s="1"/>
      <c r="G156" s="2"/>
    </row>
    <row r="157" spans="1:7" x14ac:dyDescent="0.25">
      <c r="A157" s="6"/>
      <c r="B157" s="8" t="s">
        <v>169</v>
      </c>
      <c r="C157" s="6" t="s">
        <v>170</v>
      </c>
      <c r="D157" s="1"/>
      <c r="E157" s="2">
        <f>+[1]B.dett.19!E429</f>
        <v>1670192.85</v>
      </c>
      <c r="F157" s="1"/>
      <c r="G157" s="2">
        <v>1785769.55</v>
      </c>
    </row>
    <row r="158" spans="1:7" x14ac:dyDescent="0.25">
      <c r="A158" s="6"/>
      <c r="C158" s="6"/>
      <c r="D158" s="7"/>
      <c r="E158" s="4"/>
      <c r="F158" s="7"/>
      <c r="G158" s="4"/>
    </row>
    <row r="159" spans="1:7" x14ac:dyDescent="0.25">
      <c r="A159" s="6"/>
      <c r="B159" s="25" t="s">
        <v>171</v>
      </c>
      <c r="C159" s="26"/>
      <c r="D159" s="49"/>
      <c r="E159" s="33">
        <f>E157</f>
        <v>1670192.85</v>
      </c>
      <c r="F159" s="49"/>
      <c r="G159" s="33">
        <v>1785769.55</v>
      </c>
    </row>
    <row r="160" spans="1:7" x14ac:dyDescent="0.25">
      <c r="A160" s="6"/>
      <c r="B160" s="25"/>
      <c r="C160" s="26"/>
      <c r="D160" s="31"/>
      <c r="E160" s="9"/>
      <c r="F160" s="31"/>
      <c r="G160" s="9"/>
    </row>
    <row r="161" spans="1:7" x14ac:dyDescent="0.25">
      <c r="A161" s="6"/>
      <c r="B161" s="51" t="s">
        <v>172</v>
      </c>
      <c r="C161" s="26"/>
      <c r="D161" s="49"/>
      <c r="E161" s="33">
        <f>E122+E128+E131+E154+E159</f>
        <v>369792841.4000001</v>
      </c>
      <c r="F161" s="49"/>
      <c r="G161" s="33">
        <v>319577792.62000006</v>
      </c>
    </row>
    <row r="162" spans="1:7" x14ac:dyDescent="0.25">
      <c r="C162" s="52"/>
      <c r="D162" s="1"/>
      <c r="E162" s="1"/>
      <c r="F162" s="1"/>
      <c r="G162" s="1"/>
    </row>
    <row r="163" spans="1:7" ht="13.35" hidden="1" customHeight="1" x14ac:dyDescent="0.25">
      <c r="D163" s="1"/>
      <c r="E163" s="1"/>
      <c r="F163" s="1"/>
      <c r="G163" s="1"/>
    </row>
    <row r="164" spans="1:7" ht="13.35" hidden="1" customHeight="1" x14ac:dyDescent="0.25">
      <c r="D164" s="1"/>
      <c r="E164" s="1"/>
      <c r="F164" s="1"/>
      <c r="G164" s="1"/>
    </row>
    <row r="165" spans="1:7" ht="13.35" hidden="1" customHeight="1" x14ac:dyDescent="0.25">
      <c r="D165" s="1"/>
      <c r="E165" s="1"/>
      <c r="F165" s="1"/>
      <c r="G165" s="1"/>
    </row>
    <row r="166" spans="1:7" ht="13.35" hidden="1" customHeight="1" x14ac:dyDescent="0.25">
      <c r="B166" s="53" t="s">
        <v>173</v>
      </c>
      <c r="C166" s="13"/>
      <c r="D166" s="13"/>
      <c r="E166" s="13"/>
      <c r="F166" s="13"/>
      <c r="G166" s="14"/>
    </row>
    <row r="167" spans="1:7" ht="13.35" hidden="1" customHeight="1" x14ac:dyDescent="0.25">
      <c r="B167" s="54"/>
      <c r="C167" s="54"/>
      <c r="D167" s="54"/>
      <c r="E167" s="54"/>
      <c r="F167" s="54"/>
      <c r="G167" s="54"/>
    </row>
    <row r="168" spans="1:7" ht="13.35" hidden="1" customHeight="1" x14ac:dyDescent="0.25">
      <c r="A168" s="6"/>
      <c r="B168" s="52"/>
      <c r="C168" s="55"/>
      <c r="D168" s="20" t="s">
        <v>9</v>
      </c>
      <c r="E168" s="20" t="s">
        <v>10</v>
      </c>
      <c r="F168" s="20" t="s">
        <v>9</v>
      </c>
      <c r="G168" s="20" t="s">
        <v>10</v>
      </c>
    </row>
    <row r="169" spans="1:7" ht="13.35" hidden="1" customHeight="1" x14ac:dyDescent="0.25">
      <c r="A169" s="6"/>
      <c r="B169" s="52" t="s">
        <v>174</v>
      </c>
      <c r="C169" s="22" t="s">
        <v>175</v>
      </c>
      <c r="D169" s="36"/>
      <c r="E169" s="42">
        <v>76453</v>
      </c>
      <c r="F169" s="36"/>
      <c r="G169" s="42">
        <v>76453</v>
      </c>
    </row>
    <row r="170" spans="1:7" ht="13.35" hidden="1" customHeight="1" x14ac:dyDescent="0.25">
      <c r="A170" s="6"/>
      <c r="D170" s="56"/>
      <c r="E170" s="57"/>
      <c r="F170" s="56"/>
      <c r="G170" s="57"/>
    </row>
    <row r="171" spans="1:7" ht="13.35" hidden="1" customHeight="1" x14ac:dyDescent="0.25">
      <c r="A171" s="6"/>
      <c r="B171" s="25" t="s">
        <v>176</v>
      </c>
      <c r="C171" s="58"/>
      <c r="D171" s="59"/>
      <c r="E171" s="60">
        <f>+E169</f>
        <v>76453</v>
      </c>
      <c r="F171" s="59"/>
      <c r="G171" s="60">
        <f>+G169</f>
        <v>76453</v>
      </c>
    </row>
    <row r="172" spans="1:7" ht="13.35" hidden="1" customHeight="1" x14ac:dyDescent="0.25">
      <c r="B172" s="61"/>
      <c r="C172" s="61"/>
      <c r="D172" s="31"/>
      <c r="E172" s="31"/>
      <c r="F172" s="31"/>
      <c r="G172" s="31"/>
    </row>
    <row r="173" spans="1:7" ht="13.35" hidden="1" customHeight="1" x14ac:dyDescent="0.25">
      <c r="B173" s="25"/>
      <c r="C173" s="25"/>
      <c r="D173" s="31"/>
      <c r="E173" s="31"/>
      <c r="F173" s="31"/>
      <c r="G173" s="31"/>
    </row>
    <row r="174" spans="1:7" ht="13.35" hidden="1" customHeight="1" x14ac:dyDescent="0.25">
      <c r="B174" s="25"/>
      <c r="C174" s="25"/>
      <c r="D174" s="31"/>
      <c r="E174" s="31"/>
      <c r="F174" s="31"/>
      <c r="G174" s="31"/>
    </row>
    <row r="175" spans="1:7" ht="13.35" hidden="1" customHeight="1" x14ac:dyDescent="0.25">
      <c r="B175" s="25"/>
      <c r="C175" s="25"/>
      <c r="D175" s="31"/>
      <c r="E175" s="31"/>
      <c r="F175" s="31"/>
      <c r="G175" s="31"/>
    </row>
    <row r="176" spans="1:7" ht="13.35" hidden="1" customHeight="1" x14ac:dyDescent="0.25">
      <c r="B176" s="25"/>
      <c r="C176" s="25"/>
      <c r="D176" s="31"/>
      <c r="E176" s="31"/>
      <c r="F176" s="31"/>
      <c r="G176" s="31"/>
    </row>
    <row r="177" spans="1:7" ht="13.35" hidden="1" customHeight="1" x14ac:dyDescent="0.25">
      <c r="B177" s="25"/>
      <c r="C177" s="25"/>
      <c r="D177" s="31"/>
      <c r="E177" s="31"/>
      <c r="F177" s="31"/>
      <c r="G177" s="31"/>
    </row>
    <row r="178" spans="1:7" ht="13.35" hidden="1" customHeight="1" x14ac:dyDescent="0.25">
      <c r="D178" s="1"/>
      <c r="E178" s="1"/>
      <c r="F178" s="1"/>
      <c r="G178" s="1"/>
    </row>
    <row r="179" spans="1:7" x14ac:dyDescent="0.25">
      <c r="B179" s="53" t="s">
        <v>177</v>
      </c>
      <c r="C179" s="53"/>
      <c r="D179" s="53"/>
      <c r="E179" s="53"/>
      <c r="F179" s="53"/>
      <c r="G179" s="53"/>
    </row>
    <row r="180" spans="1:7" x14ac:dyDescent="0.25">
      <c r="B180" s="62"/>
      <c r="C180" s="62"/>
      <c r="D180" s="62"/>
      <c r="E180" s="62"/>
      <c r="F180" s="62"/>
      <c r="G180" s="62"/>
    </row>
    <row r="181" spans="1:7" x14ac:dyDescent="0.25">
      <c r="A181" s="6"/>
      <c r="C181" s="22"/>
      <c r="D181" s="16">
        <v>43830</v>
      </c>
      <c r="E181" s="15"/>
      <c r="F181" s="17">
        <v>43465</v>
      </c>
      <c r="G181" s="14"/>
    </row>
    <row r="182" spans="1:7" x14ac:dyDescent="0.25">
      <c r="B182" s="47"/>
      <c r="C182" s="48"/>
      <c r="D182" s="19" t="s">
        <v>9</v>
      </c>
      <c r="E182" s="20" t="s">
        <v>10</v>
      </c>
      <c r="F182" s="19" t="s">
        <v>9</v>
      </c>
      <c r="G182" s="20" t="s">
        <v>10</v>
      </c>
    </row>
    <row r="183" spans="1:7" x14ac:dyDescent="0.25">
      <c r="A183" s="6"/>
      <c r="C183" s="6"/>
      <c r="D183" s="54"/>
      <c r="E183" s="63"/>
      <c r="F183" s="54"/>
      <c r="G183" s="63"/>
    </row>
    <row r="184" spans="1:7" x14ac:dyDescent="0.25">
      <c r="A184" s="6"/>
      <c r="B184" s="25" t="s">
        <v>178</v>
      </c>
      <c r="C184" s="26" t="s">
        <v>179</v>
      </c>
      <c r="D184" s="23"/>
      <c r="E184" s="24"/>
      <c r="F184" s="23"/>
      <c r="G184" s="24"/>
    </row>
    <row r="185" spans="1:7" x14ac:dyDescent="0.25">
      <c r="A185" s="6"/>
      <c r="B185" s="8" t="s">
        <v>180</v>
      </c>
      <c r="C185" s="6" t="s">
        <v>181</v>
      </c>
      <c r="D185" s="1"/>
      <c r="E185" s="2">
        <f>+[1]B.dett.19!E454</f>
        <v>156662.24</v>
      </c>
      <c r="F185" s="1"/>
      <c r="G185" s="2">
        <v>128309.18</v>
      </c>
    </row>
    <row r="186" spans="1:7" ht="13.35" hidden="1" customHeight="1" x14ac:dyDescent="0.25">
      <c r="A186" s="6"/>
      <c r="B186" s="8" t="s">
        <v>182</v>
      </c>
      <c r="C186" s="6" t="s">
        <v>183</v>
      </c>
      <c r="D186" s="1"/>
      <c r="E186" s="2">
        <v>0</v>
      </c>
      <c r="F186" s="1"/>
      <c r="G186" s="2">
        <v>0</v>
      </c>
    </row>
    <row r="187" spans="1:7" ht="13.35" hidden="1" customHeight="1" x14ac:dyDescent="0.25">
      <c r="A187" s="6"/>
      <c r="B187" s="8" t="s">
        <v>184</v>
      </c>
      <c r="C187" s="6" t="s">
        <v>185</v>
      </c>
      <c r="D187" s="1"/>
      <c r="E187" s="2">
        <v>0</v>
      </c>
      <c r="F187" s="1"/>
      <c r="G187" s="2">
        <v>0</v>
      </c>
    </row>
    <row r="188" spans="1:7" x14ac:dyDescent="0.25">
      <c r="A188" s="6"/>
      <c r="B188" s="8" t="s">
        <v>186</v>
      </c>
      <c r="C188" s="6" t="s">
        <v>187</v>
      </c>
      <c r="D188" s="1"/>
      <c r="E188" s="2">
        <f>+[1]B.dett.19!E491</f>
        <v>9215982.9699999988</v>
      </c>
      <c r="F188" s="1"/>
      <c r="G188" s="2">
        <v>8686762.2199999988</v>
      </c>
    </row>
    <row r="189" spans="1:7" x14ac:dyDescent="0.25">
      <c r="A189" s="6"/>
      <c r="C189" s="6" t="s">
        <v>188</v>
      </c>
      <c r="D189" s="1">
        <f>+[1]B.dett.19!E459</f>
        <v>10500</v>
      </c>
      <c r="E189" s="2"/>
      <c r="F189" s="1">
        <v>0</v>
      </c>
      <c r="G189" s="2"/>
    </row>
    <row r="190" spans="1:7" x14ac:dyDescent="0.25">
      <c r="A190" s="6"/>
      <c r="C190" s="6" t="s">
        <v>189</v>
      </c>
      <c r="D190" s="1">
        <f>+[1]B.dett.19!$E$474+[1]B.dett.19!$E$475+[1]B.dett.19!$E$476+[1]B.dett.19!$E$477+[1]B.dett.19!$E$478+[1]B.dett.19!$E$479+[1]B.dett.19!$E$480+[1]B.dett.19!$E$481+[1]B.dett.19!$E$483+[1]B.dett.19!$E$484+[1]B.dett.19!$E$482+[1]B.dett.19!$E$485+[1]B.dett.19!$E$486</f>
        <v>2154815.29</v>
      </c>
      <c r="E190" s="2"/>
      <c r="F190" s="1">
        <v>2487845.9700000002</v>
      </c>
      <c r="G190" s="2"/>
    </row>
    <row r="191" spans="1:7" x14ac:dyDescent="0.25">
      <c r="A191" s="6"/>
      <c r="C191" s="6" t="s">
        <v>190</v>
      </c>
      <c r="D191" s="3">
        <f>+[1]B.dett.19!E472+[1]B.dett.19!E473+[1]B.dett.19!E487+[1]B.dett.19!E488+[1]B.dett.19!E489+[1]B.dett.19!E490</f>
        <v>6777210.9899999993</v>
      </c>
      <c r="E191" s="4"/>
      <c r="F191" s="3">
        <v>6096086.7299999995</v>
      </c>
      <c r="G191" s="4"/>
    </row>
    <row r="192" spans="1:7" x14ac:dyDescent="0.25">
      <c r="A192" s="6"/>
      <c r="B192" s="25" t="s">
        <v>191</v>
      </c>
      <c r="C192" s="26"/>
      <c r="D192" s="27"/>
      <c r="E192" s="28">
        <f>SUM(E185:E191)</f>
        <v>9372645.209999999</v>
      </c>
      <c r="F192" s="27"/>
      <c r="G192" s="28">
        <v>8815071.3999999985</v>
      </c>
    </row>
    <row r="193" spans="1:7" x14ac:dyDescent="0.25">
      <c r="A193" s="6"/>
      <c r="C193" s="6"/>
      <c r="D193" s="1"/>
      <c r="E193" s="2"/>
      <c r="F193" s="1"/>
      <c r="G193" s="2"/>
    </row>
    <row r="194" spans="1:7" x14ac:dyDescent="0.25">
      <c r="A194" s="6"/>
      <c r="C194" s="6"/>
      <c r="D194" s="1"/>
      <c r="E194" s="2"/>
      <c r="F194" s="1"/>
      <c r="G194" s="2"/>
    </row>
    <row r="195" spans="1:7" x14ac:dyDescent="0.25">
      <c r="A195" s="6"/>
      <c r="B195" s="25" t="s">
        <v>13</v>
      </c>
      <c r="C195" s="26" t="s">
        <v>192</v>
      </c>
      <c r="D195" s="1"/>
      <c r="E195" s="2"/>
      <c r="F195" s="1"/>
      <c r="G195" s="2"/>
    </row>
    <row r="196" spans="1:7" x14ac:dyDescent="0.25">
      <c r="A196" s="6"/>
      <c r="B196" s="8" t="s">
        <v>193</v>
      </c>
      <c r="C196" s="6" t="s">
        <v>194</v>
      </c>
      <c r="D196" s="1"/>
      <c r="E196" s="2">
        <f>[1]B.dett.19!E498</f>
        <v>22793.33</v>
      </c>
      <c r="F196" s="1"/>
      <c r="G196" s="2">
        <v>30122.239999999998</v>
      </c>
    </row>
    <row r="197" spans="1:7" x14ac:dyDescent="0.25">
      <c r="A197" s="6"/>
      <c r="B197" s="8" t="s">
        <v>195</v>
      </c>
      <c r="C197" s="6" t="s">
        <v>196</v>
      </c>
      <c r="D197" s="1"/>
      <c r="E197" s="2">
        <f>[1]B.dett.19!E627</f>
        <v>2286711.4099999997</v>
      </c>
      <c r="F197" s="1"/>
      <c r="G197" s="2">
        <v>2316363.2699999986</v>
      </c>
    </row>
    <row r="198" spans="1:7" x14ac:dyDescent="0.25">
      <c r="A198" s="6"/>
      <c r="B198" s="8" t="s">
        <v>197</v>
      </c>
      <c r="C198" s="6" t="s">
        <v>198</v>
      </c>
      <c r="D198" s="1"/>
      <c r="E198" s="2">
        <f>[1]B.dett.19!E632</f>
        <v>41658.720000000001</v>
      </c>
      <c r="F198" s="1"/>
      <c r="G198" s="2">
        <v>43603.56</v>
      </c>
    </row>
    <row r="199" spans="1:7" x14ac:dyDescent="0.25">
      <c r="A199" s="6"/>
      <c r="B199" s="8" t="s">
        <v>199</v>
      </c>
      <c r="C199" s="6" t="s">
        <v>200</v>
      </c>
      <c r="D199" s="1"/>
      <c r="E199" s="2">
        <f>SUM(D200:D203)</f>
        <v>6246084</v>
      </c>
      <c r="F199" s="1"/>
      <c r="G199" s="2">
        <v>5649740.620000001</v>
      </c>
    </row>
    <row r="200" spans="1:7" x14ac:dyDescent="0.25">
      <c r="A200" s="6"/>
      <c r="B200" s="8" t="s">
        <v>201</v>
      </c>
      <c r="C200" s="6" t="s">
        <v>202</v>
      </c>
      <c r="D200" s="1">
        <f>ROUND(SUM([1]B.dett.19!E635:E643),0)</f>
        <v>4919215</v>
      </c>
      <c r="E200" s="2"/>
      <c r="F200" s="1">
        <v>4418409.1500000004</v>
      </c>
      <c r="G200" s="2"/>
    </row>
    <row r="201" spans="1:7" x14ac:dyDescent="0.25">
      <c r="A201" s="6"/>
      <c r="B201" s="8" t="s">
        <v>203</v>
      </c>
      <c r="C201" s="6" t="s">
        <v>204</v>
      </c>
      <c r="D201" s="1">
        <f>ROUND(SUM([1]B.dett.19!E645:E660),0)</f>
        <v>1063251</v>
      </c>
      <c r="E201" s="2"/>
      <c r="F201" s="1">
        <v>982809.9099999998</v>
      </c>
      <c r="G201" s="2"/>
    </row>
    <row r="202" spans="1:7" x14ac:dyDescent="0.25">
      <c r="A202" s="6"/>
      <c r="B202" s="8" t="s">
        <v>205</v>
      </c>
      <c r="C202" s="6" t="s">
        <v>206</v>
      </c>
      <c r="D202" s="1">
        <f>ROUND(SUM([1]B.dett.19!E662:E667),0)</f>
        <v>243518</v>
      </c>
      <c r="E202" s="2"/>
      <c r="F202" s="1">
        <v>248521.56</v>
      </c>
      <c r="G202" s="2"/>
    </row>
    <row r="203" spans="1:7" x14ac:dyDescent="0.25">
      <c r="A203" s="6"/>
      <c r="B203" s="8" t="s">
        <v>207</v>
      </c>
      <c r="C203" s="6" t="s">
        <v>208</v>
      </c>
      <c r="D203" s="1">
        <f>+ROUND([1]B.dett.19!E669,0)</f>
        <v>20100</v>
      </c>
      <c r="E203" s="2"/>
      <c r="F203" s="1">
        <v>0</v>
      </c>
      <c r="G203" s="2"/>
    </row>
    <row r="204" spans="1:7" x14ac:dyDescent="0.25">
      <c r="A204" s="6"/>
      <c r="B204" s="8" t="s">
        <v>209</v>
      </c>
      <c r="C204" s="64" t="s">
        <v>210</v>
      </c>
      <c r="D204" s="1"/>
      <c r="E204" s="2">
        <f>+[1]B.dett.19!E708</f>
        <v>323656.01999999996</v>
      </c>
      <c r="F204" s="1"/>
      <c r="G204" s="2">
        <v>289102.46000000002</v>
      </c>
    </row>
    <row r="205" spans="1:7" x14ac:dyDescent="0.25">
      <c r="A205" s="6"/>
      <c r="B205" s="8" t="s">
        <v>211</v>
      </c>
      <c r="C205" s="6" t="s">
        <v>212</v>
      </c>
      <c r="D205" s="1">
        <f>SUM([1]B.dett.19!E673:E676)</f>
        <v>20228.55</v>
      </c>
      <c r="E205" s="2"/>
      <c r="F205" s="1">
        <v>21277.53</v>
      </c>
      <c r="G205" s="2"/>
    </row>
    <row r="206" spans="1:7" x14ac:dyDescent="0.25">
      <c r="A206" s="6"/>
      <c r="B206" s="8" t="s">
        <v>213</v>
      </c>
      <c r="C206" s="6" t="s">
        <v>214</v>
      </c>
      <c r="D206" s="1">
        <f>SUM([1]B.dett.19!E678:E702)</f>
        <v>303427.46999999997</v>
      </c>
      <c r="E206" s="2"/>
      <c r="F206" s="1">
        <v>262683.74</v>
      </c>
      <c r="G206" s="2"/>
    </row>
    <row r="207" spans="1:7" ht="13.35" customHeight="1" x14ac:dyDescent="0.25">
      <c r="A207" s="6"/>
      <c r="B207" s="65" t="s">
        <v>215</v>
      </c>
      <c r="C207" s="6" t="s">
        <v>216</v>
      </c>
      <c r="D207" s="1">
        <v>0</v>
      </c>
      <c r="E207" s="2"/>
      <c r="F207" s="1">
        <v>0</v>
      </c>
      <c r="G207" s="2"/>
    </row>
    <row r="208" spans="1:7" x14ac:dyDescent="0.25">
      <c r="A208" s="6"/>
      <c r="B208" s="8" t="s">
        <v>217</v>
      </c>
      <c r="C208" s="6" t="s">
        <v>218</v>
      </c>
      <c r="D208" s="1">
        <f>+[1]B.dett.19!E707</f>
        <v>0</v>
      </c>
      <c r="E208" s="2"/>
      <c r="F208" s="1">
        <v>5141.1899999999996</v>
      </c>
      <c r="G208" s="2"/>
    </row>
    <row r="209" spans="1:7" x14ac:dyDescent="0.25">
      <c r="A209" s="6"/>
      <c r="B209" s="8" t="s">
        <v>219</v>
      </c>
      <c r="C209" s="6" t="s">
        <v>220</v>
      </c>
      <c r="D209" s="1"/>
      <c r="E209" s="2">
        <f>[1]B.dett.19!E710</f>
        <v>0</v>
      </c>
      <c r="F209" s="1"/>
      <c r="G209" s="2">
        <v>0</v>
      </c>
    </row>
    <row r="210" spans="1:7" x14ac:dyDescent="0.25">
      <c r="A210" s="6"/>
      <c r="B210" s="8" t="s">
        <v>221</v>
      </c>
      <c r="C210" s="6" t="s">
        <v>222</v>
      </c>
      <c r="D210" s="1"/>
      <c r="E210" s="2">
        <f>+[1]B.dett.19!E738</f>
        <v>279321.08</v>
      </c>
      <c r="F210" s="1"/>
      <c r="G210" s="2">
        <v>281393.54000000004</v>
      </c>
    </row>
    <row r="211" spans="1:7" x14ac:dyDescent="0.25">
      <c r="A211" s="6"/>
      <c r="C211" s="6"/>
      <c r="D211" s="3"/>
      <c r="E211" s="4"/>
      <c r="F211" s="3"/>
      <c r="G211" s="4"/>
    </row>
    <row r="212" spans="1:7" x14ac:dyDescent="0.25">
      <c r="A212" s="6"/>
      <c r="B212" s="25" t="s">
        <v>223</v>
      </c>
      <c r="C212" s="26"/>
      <c r="D212" s="27"/>
      <c r="E212" s="28">
        <f>+SUM(E196:E211)</f>
        <v>9200224.5600000005</v>
      </c>
      <c r="F212" s="27"/>
      <c r="G212" s="28">
        <v>8610325.6899999995</v>
      </c>
    </row>
    <row r="213" spans="1:7" x14ac:dyDescent="0.25">
      <c r="A213" s="6"/>
      <c r="C213" s="6"/>
      <c r="D213" s="1"/>
      <c r="E213" s="2"/>
      <c r="F213" s="1"/>
      <c r="G213" s="2"/>
    </row>
    <row r="214" spans="1:7" x14ac:dyDescent="0.25">
      <c r="A214" s="6"/>
      <c r="C214" s="6"/>
      <c r="D214" s="1"/>
      <c r="E214" s="2"/>
      <c r="F214" s="1"/>
      <c r="G214" s="2"/>
    </row>
    <row r="215" spans="1:7" x14ac:dyDescent="0.25">
      <c r="A215" s="6"/>
      <c r="B215" s="10" t="s">
        <v>224</v>
      </c>
      <c r="C215" s="15"/>
      <c r="D215" s="1"/>
      <c r="E215" s="9">
        <f>E192-E212</f>
        <v>172420.64999999851</v>
      </c>
      <c r="F215" s="1"/>
      <c r="G215" s="9">
        <v>204745.70999999903</v>
      </c>
    </row>
    <row r="216" spans="1:7" x14ac:dyDescent="0.25">
      <c r="A216" s="6"/>
      <c r="C216" s="6"/>
      <c r="D216" s="1"/>
      <c r="E216" s="2"/>
      <c r="F216" s="1"/>
      <c r="G216" s="2"/>
    </row>
    <row r="217" spans="1:7" x14ac:dyDescent="0.25">
      <c r="A217" s="6"/>
      <c r="C217" s="6"/>
      <c r="D217" s="1"/>
      <c r="E217" s="2"/>
      <c r="F217" s="1"/>
      <c r="G217" s="2"/>
    </row>
    <row r="218" spans="1:7" x14ac:dyDescent="0.25">
      <c r="A218" s="6"/>
      <c r="B218" s="25" t="s">
        <v>58</v>
      </c>
      <c r="C218" s="26" t="s">
        <v>225</v>
      </c>
      <c r="D218" s="1"/>
      <c r="E218" s="2"/>
      <c r="F218" s="1"/>
      <c r="G218" s="2"/>
    </row>
    <row r="219" spans="1:7" x14ac:dyDescent="0.25">
      <c r="A219" s="6"/>
      <c r="B219" s="8" t="s">
        <v>226</v>
      </c>
      <c r="C219" s="6" t="s">
        <v>227</v>
      </c>
      <c r="D219" s="1"/>
      <c r="E219" s="2">
        <f>[1]B.dett.19!E750</f>
        <v>2619.9699999999998</v>
      </c>
      <c r="F219" s="1"/>
      <c r="G219" s="2">
        <v>876.67</v>
      </c>
    </row>
    <row r="220" spans="1:7" ht="15" hidden="1" customHeight="1" x14ac:dyDescent="0.25">
      <c r="A220" s="6"/>
      <c r="C220" s="6"/>
      <c r="D220" s="1"/>
      <c r="E220" s="2"/>
      <c r="F220" s="1"/>
      <c r="G220" s="2"/>
    </row>
    <row r="221" spans="1:7" x14ac:dyDescent="0.25">
      <c r="A221" s="6"/>
      <c r="B221" s="8" t="s">
        <v>228</v>
      </c>
      <c r="C221" s="6" t="s">
        <v>229</v>
      </c>
      <c r="D221" s="1">
        <f>+E219</f>
        <v>2619.9699999999998</v>
      </c>
      <c r="E221" s="2"/>
      <c r="F221" s="1">
        <v>876.67</v>
      </c>
      <c r="G221" s="2"/>
    </row>
    <row r="222" spans="1:7" x14ac:dyDescent="0.25">
      <c r="A222" s="6"/>
      <c r="B222" s="8" t="s">
        <v>230</v>
      </c>
      <c r="C222" s="6" t="s">
        <v>231</v>
      </c>
      <c r="D222" s="1">
        <f>+D221</f>
        <v>2619.9699999999998</v>
      </c>
      <c r="E222" s="2"/>
      <c r="F222" s="1">
        <v>876.67</v>
      </c>
      <c r="G222" s="2"/>
    </row>
    <row r="223" spans="1:7" x14ac:dyDescent="0.25">
      <c r="A223" s="6"/>
      <c r="B223" s="8" t="s">
        <v>232</v>
      </c>
      <c r="C223" s="6" t="s">
        <v>233</v>
      </c>
      <c r="D223" s="1"/>
      <c r="E223" s="2">
        <f>[1]B.dett.19!E759</f>
        <v>-282.06</v>
      </c>
      <c r="F223" s="1"/>
      <c r="G223" s="2">
        <v>-141.20000000000002</v>
      </c>
    </row>
    <row r="224" spans="1:7" ht="15" customHeight="1" x14ac:dyDescent="0.25">
      <c r="A224" s="6"/>
      <c r="B224" s="8" t="s">
        <v>234</v>
      </c>
      <c r="C224" s="6" t="s">
        <v>231</v>
      </c>
      <c r="D224" s="1">
        <f>+E223</f>
        <v>-282.06</v>
      </c>
      <c r="E224" s="2"/>
      <c r="F224" s="1">
        <v>-141.20000000000002</v>
      </c>
      <c r="G224" s="2"/>
    </row>
    <row r="225" spans="1:7" x14ac:dyDescent="0.25">
      <c r="A225" s="6"/>
      <c r="C225" s="6"/>
      <c r="D225" s="3"/>
      <c r="E225" s="4"/>
      <c r="F225" s="3"/>
      <c r="G225" s="4"/>
    </row>
    <row r="226" spans="1:7" x14ac:dyDescent="0.25">
      <c r="A226" s="6"/>
      <c r="B226" s="25" t="s">
        <v>235</v>
      </c>
      <c r="C226" s="26"/>
      <c r="D226" s="27"/>
      <c r="E226" s="28">
        <f>SUM(E219:E225)</f>
        <v>2337.91</v>
      </c>
      <c r="F226" s="27"/>
      <c r="G226" s="28">
        <v>735.46999999999991</v>
      </c>
    </row>
    <row r="227" spans="1:7" x14ac:dyDescent="0.25">
      <c r="A227" s="6"/>
      <c r="C227" s="6"/>
      <c r="D227" s="1"/>
      <c r="E227" s="2"/>
      <c r="F227" s="1"/>
      <c r="G227" s="2"/>
    </row>
    <row r="228" spans="1:7" x14ac:dyDescent="0.25">
      <c r="A228" s="6"/>
      <c r="C228" s="6"/>
      <c r="D228" s="1"/>
      <c r="E228" s="2"/>
      <c r="F228" s="1"/>
      <c r="G228" s="2"/>
    </row>
    <row r="229" spans="1:7" x14ac:dyDescent="0.25">
      <c r="A229" s="6"/>
      <c r="B229" s="25" t="s">
        <v>116</v>
      </c>
      <c r="C229" s="26" t="s">
        <v>236</v>
      </c>
      <c r="D229" s="1"/>
      <c r="E229" s="2"/>
      <c r="F229" s="1"/>
      <c r="G229" s="2"/>
    </row>
    <row r="230" spans="1:7" x14ac:dyDescent="0.25">
      <c r="A230" s="6"/>
      <c r="B230" s="25"/>
      <c r="C230" s="26" t="s">
        <v>237</v>
      </c>
      <c r="D230" s="1"/>
      <c r="E230" s="2"/>
      <c r="F230" s="1"/>
      <c r="G230" s="2"/>
    </row>
    <row r="231" spans="1:7" x14ac:dyDescent="0.25">
      <c r="A231" s="6"/>
      <c r="B231" s="8" t="s">
        <v>238</v>
      </c>
      <c r="C231" s="6" t="s">
        <v>239</v>
      </c>
      <c r="D231" s="1"/>
      <c r="E231" s="2">
        <f>D232+D233</f>
        <v>0</v>
      </c>
      <c r="F231" s="1"/>
      <c r="G231" s="2">
        <v>0</v>
      </c>
    </row>
    <row r="232" spans="1:7" ht="13.35" hidden="1" customHeight="1" x14ac:dyDescent="0.25">
      <c r="A232" s="6"/>
      <c r="B232" s="8" t="s">
        <v>240</v>
      </c>
      <c r="C232" s="6" t="s">
        <v>241</v>
      </c>
      <c r="D232" s="1">
        <v>0</v>
      </c>
      <c r="E232" s="2"/>
      <c r="F232" s="1">
        <v>0</v>
      </c>
      <c r="G232" s="2"/>
    </row>
    <row r="233" spans="1:7" ht="13.35" hidden="1" customHeight="1" x14ac:dyDescent="0.25">
      <c r="A233" s="6"/>
      <c r="B233" s="8" t="s">
        <v>242</v>
      </c>
      <c r="C233" s="6" t="s">
        <v>243</v>
      </c>
      <c r="D233" s="1">
        <v>0</v>
      </c>
      <c r="E233" s="2"/>
      <c r="F233" s="1">
        <v>0</v>
      </c>
      <c r="G233" s="2"/>
    </row>
    <row r="234" spans="1:7" ht="13.35" hidden="1" customHeight="1" x14ac:dyDescent="0.25">
      <c r="A234" s="6"/>
      <c r="C234" s="6"/>
      <c r="D234" s="3"/>
      <c r="E234" s="4"/>
      <c r="F234" s="3"/>
      <c r="G234" s="4"/>
    </row>
    <row r="235" spans="1:7" x14ac:dyDescent="0.25">
      <c r="A235" s="6"/>
      <c r="B235" s="25" t="s">
        <v>244</v>
      </c>
      <c r="C235" s="26"/>
      <c r="D235" s="27"/>
      <c r="E235" s="28">
        <f>SUM(E231:E234)</f>
        <v>0</v>
      </c>
      <c r="F235" s="27"/>
      <c r="G235" s="28">
        <v>0</v>
      </c>
    </row>
    <row r="236" spans="1:7" x14ac:dyDescent="0.25">
      <c r="A236" s="6"/>
      <c r="B236" s="25"/>
      <c r="C236" s="26"/>
      <c r="D236" s="31"/>
      <c r="E236" s="9"/>
      <c r="F236" s="31"/>
      <c r="G236" s="9"/>
    </row>
    <row r="237" spans="1:7" ht="15" hidden="1" customHeight="1" x14ac:dyDescent="0.25">
      <c r="A237" s="6"/>
      <c r="C237" s="6"/>
      <c r="D237" s="1"/>
      <c r="E237" s="2"/>
      <c r="F237" s="1"/>
      <c r="G237" s="2"/>
    </row>
    <row r="238" spans="1:7" x14ac:dyDescent="0.25">
      <c r="A238" s="6"/>
      <c r="C238" s="6"/>
      <c r="D238" s="1"/>
      <c r="E238" s="2"/>
      <c r="F238" s="1"/>
      <c r="G238" s="2"/>
    </row>
    <row r="239" spans="1:7" x14ac:dyDescent="0.25">
      <c r="A239" s="6"/>
      <c r="B239" s="25" t="s">
        <v>245</v>
      </c>
      <c r="C239" s="6"/>
      <c r="D239" s="1"/>
      <c r="E239" s="9">
        <f>E215+E226+E235</f>
        <v>174758.55999999851</v>
      </c>
      <c r="F239" s="1"/>
      <c r="G239" s="9">
        <v>205481.17999999903</v>
      </c>
    </row>
    <row r="240" spans="1:7" x14ac:dyDescent="0.25">
      <c r="A240" s="6"/>
      <c r="C240" s="6"/>
      <c r="D240" s="1"/>
      <c r="E240" s="2"/>
      <c r="F240" s="1"/>
      <c r="G240" s="2"/>
    </row>
    <row r="241" spans="1:7" x14ac:dyDescent="0.25">
      <c r="A241" s="6"/>
      <c r="B241" s="65" t="s">
        <v>246</v>
      </c>
      <c r="C241" s="6" t="s">
        <v>247</v>
      </c>
      <c r="D241" s="1"/>
      <c r="E241" s="2"/>
      <c r="F241" s="1"/>
      <c r="G241" s="2"/>
    </row>
    <row r="242" spans="1:7" x14ac:dyDescent="0.25">
      <c r="A242" s="6"/>
      <c r="C242" s="6" t="s">
        <v>248</v>
      </c>
      <c r="D242" s="1"/>
      <c r="E242" s="2">
        <f>[1]B.dett.19!E783</f>
        <v>-86636</v>
      </c>
      <c r="F242" s="1"/>
      <c r="G242" s="2">
        <v>-98248</v>
      </c>
    </row>
    <row r="243" spans="1:7" ht="15" hidden="1" customHeight="1" x14ac:dyDescent="0.25">
      <c r="A243" s="6"/>
      <c r="C243" s="6"/>
      <c r="D243" s="1"/>
      <c r="E243" s="2"/>
      <c r="F243" s="1"/>
      <c r="G243" s="2"/>
    </row>
    <row r="244" spans="1:7" x14ac:dyDescent="0.25">
      <c r="A244" s="6"/>
      <c r="C244" s="6"/>
      <c r="D244" s="1"/>
      <c r="E244" s="4"/>
      <c r="F244" s="1"/>
      <c r="G244" s="4"/>
    </row>
    <row r="245" spans="1:7" x14ac:dyDescent="0.25">
      <c r="A245" s="6"/>
      <c r="B245" s="66" t="s">
        <v>249</v>
      </c>
      <c r="C245" s="67" t="s">
        <v>250</v>
      </c>
      <c r="D245" s="50"/>
      <c r="E245" s="33">
        <f>ROUND((E239+E242),0)</f>
        <v>88123</v>
      </c>
      <c r="F245" s="50"/>
      <c r="G245" s="33">
        <v>107233.17999999903</v>
      </c>
    </row>
    <row r="246" spans="1:7" x14ac:dyDescent="0.25">
      <c r="D246" s="1"/>
      <c r="E246" s="23"/>
      <c r="F246" s="1"/>
      <c r="G246" s="1"/>
    </row>
    <row r="247" spans="1:7" x14ac:dyDescent="0.25">
      <c r="D247" s="1"/>
      <c r="E247" s="1"/>
      <c r="F247" s="1"/>
      <c r="G247" s="1"/>
    </row>
    <row r="248" spans="1:7" x14ac:dyDescent="0.25">
      <c r="D248" s="1"/>
      <c r="E248" s="1"/>
      <c r="F248" s="1"/>
      <c r="G248" s="1"/>
    </row>
    <row r="249" spans="1:7" x14ac:dyDescent="0.25">
      <c r="D249" s="1"/>
      <c r="E249" s="1"/>
      <c r="F249" s="1"/>
      <c r="G249" s="1"/>
    </row>
    <row r="250" spans="1:7" x14ac:dyDescent="0.25">
      <c r="D250" s="1"/>
      <c r="E250" s="1"/>
      <c r="F250" s="1"/>
      <c r="G250" s="1"/>
    </row>
    <row r="251" spans="1:7" x14ac:dyDescent="0.25">
      <c r="D251" s="1"/>
      <c r="E251" s="1"/>
      <c r="F251" s="1"/>
      <c r="G251" s="1"/>
    </row>
  </sheetData>
  <mergeCells count="20">
    <mergeCell ref="B215:C215"/>
    <mergeCell ref="B109:C109"/>
    <mergeCell ref="D109:E109"/>
    <mergeCell ref="F109:G109"/>
    <mergeCell ref="B166:G166"/>
    <mergeCell ref="B179:G179"/>
    <mergeCell ref="D181:E181"/>
    <mergeCell ref="F181:G181"/>
    <mergeCell ref="B8:G8"/>
    <mergeCell ref="B9:G9"/>
    <mergeCell ref="B10:G10"/>
    <mergeCell ref="B11:C11"/>
    <mergeCell ref="D11:E11"/>
    <mergeCell ref="F11:G11"/>
    <mergeCell ref="B2:G2"/>
    <mergeCell ref="B3:G3"/>
    <mergeCell ref="B4:G4"/>
    <mergeCell ref="B5:G5"/>
    <mergeCell ref="B6:G6"/>
    <mergeCell ref="B7:G7"/>
  </mergeCells>
  <printOptions horizontalCentered="1"/>
  <pageMargins left="0.25" right="0.25" top="0.75" bottom="0.75" header="0.3" footer="0.3"/>
  <pageSetup paperSize="9" scale="65" firstPageNumber="9" fitToHeight="0" orientation="portrait" useFirstPageNumber="1" r:id="rId1"/>
  <headerFooter alignWithMargins="0"/>
  <rowBreaks count="2" manualBreakCount="2">
    <brk id="95" max="16383" man="1"/>
    <brk id="17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B.sintet.19</vt:lpstr>
      <vt:lpstr>B.sintet.19!Area_stampa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Fanuli</dc:creator>
  <cp:lastModifiedBy>Gabriele Fanuli</cp:lastModifiedBy>
  <dcterms:created xsi:type="dcterms:W3CDTF">2020-07-20T10:06:33Z</dcterms:created>
  <dcterms:modified xsi:type="dcterms:W3CDTF">2020-07-20T10:13:27Z</dcterms:modified>
</cp:coreProperties>
</file>